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tudzinski\Desktop\"/>
    </mc:Choice>
  </mc:AlternateContent>
  <bookViews>
    <workbookView xWindow="0" yWindow="0" windowWidth="19368" windowHeight="9192"/>
  </bookViews>
  <sheets>
    <sheet name="Kalkulacja ceny" sheetId="1" r:id="rId1"/>
    <sheet name="Arkusz techn." sheetId="2" r:id="rId2"/>
  </sheets>
  <definedNames>
    <definedName name="_xlnm.Print_Area" localSheetId="0">'Kalkulacja ceny'!$B$2:$M$53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K28" i="1" l="1"/>
  <c r="M24" i="1" l="1"/>
  <c r="M14" i="1" l="1"/>
  <c r="M18" i="1" l="1"/>
  <c r="M27" i="1" l="1"/>
  <c r="M28" i="1" s="1"/>
  <c r="M33" i="1" s="1"/>
  <c r="M30" i="1" l="1"/>
  <c r="M32" i="1"/>
  <c r="M34" i="1"/>
  <c r="M31" i="1"/>
  <c r="M35" i="1" l="1"/>
  <c r="M37" i="1" s="1"/>
  <c r="M40" i="1" l="1"/>
  <c r="M41" i="1" s="1"/>
  <c r="M42" i="1" s="1"/>
</calcChain>
</file>

<file path=xl/comments1.xml><?xml version="1.0" encoding="utf-8"?>
<comments xmlns="http://schemas.openxmlformats.org/spreadsheetml/2006/main">
  <authors>
    <author>Grzegorz Studziński</author>
  </authors>
  <commentLis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- Zmiana wariantu na TAK, w sytuacji twórczego charakteru pracy zgodnie z zakresem czynności, który nie charakteryzuje się powtarzalnością, swoje szczególne uzsadnienie znajduje w kwestiach ekonomicznych, tych uprawnień.
- Zamiana wariantu na TAK w sytuacji powstania "utworu" (np.: raport).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- Zmiana wariantu na TAK w sytuacji, gdy twórcy (WYKONAWCY) pracy NB w ramach stusunku cywilno-prawnego dokonują przekazania autroskich praw majątkowych na Zamawiającego.
- Zmiana wariantu na TAK uzupełnione pole w ramach procesu - Wniosek o utworzenie umowy cywilno - prawnej, pozycja przeniesienie praw autorskich: "Na wszystkich polach eksploatacji wymienionych w Dz. U. z 2019 roku poz. 1231, z późn. zm. art. 50 pkt 1."
- Weryfikacja czy umowa NB / Potwierdzenie przyjęcia zamówienia nie narusza przyjetej reguły dotyczącej przekazania "Autorskie prawa majątkowe do utworów powstałych w wyniku realizacji niniejszej umowy przysługują ZAMAWIAJĄCEMU" (KONTRAHENT)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  <charset val="238"/>
          </rPr>
          <t>Grzegorz Studziński:</t>
        </r>
        <r>
          <rPr>
            <sz val="9"/>
            <color indexed="81"/>
            <rFont val="Tahoma"/>
            <family val="2"/>
            <charset val="238"/>
          </rPr>
          <t xml:space="preserve">
- Odpis bez wpływu na wielkość ZYSKU,
- Wariant przychody z komercjalizacji (za przekazanie autorskich praw majątkowych)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- Wariant rozpatrywany indywidualnie na etapie prowdzonych negocjacji, do wykrzystania w przypadku potencjalnych przychodów uzyskiwanych z komercjalizacji bezpośredniej.
- Możliwy do zastsowania wyłącznie w sytuacji, gdy Uczelnia jest właścicielem praw wnoszonych do pracy NB z Kontrahentem, które następnie zostają udostępnione w drodze umowy licencyjnej.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 Wariant przychodów uzyskiwanych z komercjalizacji bezpośredniej, występujący w sytuacji gdy w ramach pracy NB wydzielone zostaną inne dobra intelektualne, (np.: prawa do opracowanego know-how, przedmioty praw pokrewnych) przenoszone w całości wspólnie z przedmiotem autorksich praw majątkowych w drodze zawartej umowy NB z Kontrahentem)</t>
        </r>
      </text>
    </comment>
  </commentList>
</comments>
</file>

<file path=xl/sharedStrings.xml><?xml version="1.0" encoding="utf-8"?>
<sst xmlns="http://schemas.openxmlformats.org/spreadsheetml/2006/main" count="129" uniqueCount="104">
  <si>
    <t>Osobowy fundusz płac</t>
  </si>
  <si>
    <t>Materiały i niskocenny majątek trwały</t>
  </si>
  <si>
    <t>Środki trwałe oraz wartości niematerialne i prawne (WNiP)</t>
  </si>
  <si>
    <t>Amortyzacja</t>
  </si>
  <si>
    <t>Usługi obce</t>
  </si>
  <si>
    <t>Delegacje krajowe</t>
  </si>
  <si>
    <t>pracownicy Uczelni:</t>
  </si>
  <si>
    <t>-</t>
  </si>
  <si>
    <t>Zysk</t>
  </si>
  <si>
    <t>(</t>
  </si>
  <si>
    <t>koszty jednostki podstawowej</t>
  </si>
  <si>
    <t>koszty jednostki wewnętrznej</t>
  </si>
  <si>
    <t>koszty ogólnouczelnianie</t>
  </si>
  <si>
    <t>)</t>
  </si>
  <si>
    <t>koszty kierownika projektu</t>
  </si>
  <si>
    <t>Kwota (zł)</t>
  </si>
  <si>
    <t>do umowy o symbolu:</t>
  </si>
  <si>
    <t>Kontrahent:</t>
  </si>
  <si>
    <t>Tytuł pracy:</t>
  </si>
  <si>
    <t>Data rozpoczęcia:</t>
  </si>
  <si>
    <t>NB</t>
  </si>
  <si>
    <t>TAK</t>
  </si>
  <si>
    <t>NIE</t>
  </si>
  <si>
    <t>Słowniki wykorzystywane w arkuszu kalkulacji ceny</t>
  </si>
  <si>
    <t>U</t>
  </si>
  <si>
    <t xml:space="preserve">prac. Uczelni bez skł. na Fund. Pracy (kobiety pow. 55 i mężcz. pow. 60 lat)   </t>
  </si>
  <si>
    <r>
      <t>pracownicy obcy, doktoranci, studenci, emeryci</t>
    </r>
    <r>
      <rPr>
        <sz val="10"/>
        <color theme="1"/>
        <rFont val="PT Serif"/>
        <family val="1"/>
        <charset val="238"/>
      </rPr>
      <t xml:space="preserve">   </t>
    </r>
  </si>
  <si>
    <t>Komercjalizacja w zysku</t>
  </si>
  <si>
    <t>Uwzględniać aut. prawa majątk.</t>
  </si>
  <si>
    <t>Symbol umowy</t>
  </si>
  <si>
    <t>Koszty pośrednie</t>
  </si>
  <si>
    <t>(1</t>
  </si>
  <si>
    <t>(2</t>
  </si>
  <si>
    <t>Data</t>
  </si>
  <si>
    <t>K A L K U L A C J A     C E N Y</t>
  </si>
  <si>
    <t>Podatek  VAT</t>
  </si>
  <si>
    <t>Koszty bezpośrednie - komerc. aut. praw. majątk.</t>
  </si>
  <si>
    <t>Uwaga: Proszę wypełniać tylko żółte pola - pozostałe są obliczane automatycznie.</t>
  </si>
  <si>
    <t>(3</t>
  </si>
  <si>
    <t>Czy w pracy przewidziano publikację w czasopismach wg aktualnego wykazu MNiSW</t>
  </si>
  <si>
    <t>Przychody z komercjalizacji (przeniesienia autorskich praw majątkowych), rozliczane w ramach umów NB</t>
  </si>
  <si>
    <t>Inne koszty bezpośrednie razem (proszę wyszczególnić poniżej);</t>
  </si>
  <si>
    <t>v.8</t>
  </si>
  <si>
    <t>I.</t>
  </si>
  <si>
    <t>I.1.</t>
  </si>
  <si>
    <t>I.2.</t>
  </si>
  <si>
    <t>I.3.</t>
  </si>
  <si>
    <t>II.</t>
  </si>
  <si>
    <t>II.1.</t>
  </si>
  <si>
    <t>II.2.</t>
  </si>
  <si>
    <t>II.2.1.</t>
  </si>
  <si>
    <t>II.2.2.</t>
  </si>
  <si>
    <t>II.2.3.</t>
  </si>
  <si>
    <t>II.3.</t>
  </si>
  <si>
    <t>II.4.</t>
  </si>
  <si>
    <t>II.5.</t>
  </si>
  <si>
    <t>II.6.</t>
  </si>
  <si>
    <t>II.7.</t>
  </si>
  <si>
    <t>II.8.</t>
  </si>
  <si>
    <t>II.9.</t>
  </si>
  <si>
    <t>II.9.1.</t>
  </si>
  <si>
    <t>II.9.2.</t>
  </si>
  <si>
    <t>III.</t>
  </si>
  <si>
    <t>IV.</t>
  </si>
  <si>
    <t>IV.1.</t>
  </si>
  <si>
    <t>IV.1.1.</t>
  </si>
  <si>
    <t>IV.1.4.</t>
  </si>
  <si>
    <t>IV.1.3.</t>
  </si>
  <si>
    <t>IV.1.2.</t>
  </si>
  <si>
    <t>V.</t>
  </si>
  <si>
    <t>VI.</t>
  </si>
  <si>
    <t>VII.</t>
  </si>
  <si>
    <t>VII.1.</t>
  </si>
  <si>
    <t>VII.2.</t>
  </si>
  <si>
    <t>VII.3.</t>
  </si>
  <si>
    <t>VIII.</t>
  </si>
  <si>
    <t>X.</t>
  </si>
  <si>
    <t>IX.</t>
  </si>
  <si>
    <t>Bezosobowy fundusz płac, w tym:</t>
  </si>
  <si>
    <t xml:space="preserve"> kwoty z poz. IV.</t>
  </si>
  <si>
    <r>
      <rPr>
        <b/>
        <sz val="11"/>
        <color theme="1"/>
        <rFont val="PT Serif"/>
        <family val="1"/>
        <charset val="238"/>
      </rPr>
      <t xml:space="preserve">KOSZTY  BEZPOŚREDNIE  RAZEM: </t>
    </r>
    <r>
      <rPr>
        <sz val="11"/>
        <color theme="1"/>
        <rFont val="PT Serif"/>
        <family val="1"/>
        <charset val="238"/>
      </rPr>
      <t xml:space="preserve"> </t>
    </r>
    <r>
      <rPr>
        <sz val="10"/>
        <color theme="1"/>
        <rFont val="PT Serif"/>
        <family val="1"/>
        <charset val="238"/>
      </rPr>
      <t xml:space="preserve">(suma poz. II.1.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PT Serif"/>
        <family val="1"/>
        <charset val="238"/>
      </rPr>
      <t xml:space="preserve"> II.9.)</t>
    </r>
  </si>
  <si>
    <r>
      <t xml:space="preserve">KOSZT  WŁASNY  OGÓŁEM   </t>
    </r>
    <r>
      <rPr>
        <sz val="10"/>
        <color theme="1"/>
        <rFont val="PT Serif"/>
        <family val="1"/>
        <charset val="238"/>
      </rPr>
      <t>(Suma III. + IV.)</t>
    </r>
  </si>
  <si>
    <r>
      <t xml:space="preserve">CENA  BRUTTO </t>
    </r>
    <r>
      <rPr>
        <sz val="10"/>
        <color theme="1"/>
        <rFont val="PT Serif"/>
        <family val="1"/>
        <charset val="238"/>
      </rPr>
      <t>(Suma VIII. + IX.)</t>
    </r>
  </si>
  <si>
    <r>
      <t xml:space="preserve">KOSZT WŁ. OGÓŁEM + ZYSK + KOMERCJALIZ.= CENA NETTO </t>
    </r>
    <r>
      <rPr>
        <sz val="10"/>
        <color theme="1"/>
        <rFont val="PT Serif"/>
        <family val="1"/>
        <charset val="238"/>
      </rPr>
      <t>(Suma V.+VI.+VII.)</t>
    </r>
  </si>
  <si>
    <t>Data zakończ.:</t>
  </si>
  <si>
    <t>Kwestor / z-ca Kwestora</t>
  </si>
  <si>
    <t>Podział kosztów pośredn., wg Zarządz. Rektora  Pol. Śl. ws. planow. kosztów pośredn.</t>
  </si>
  <si>
    <t>Łączny poziom koszt. pośr. wynosi: - 10%, jeżeli w umowie przewidziano publikację w czasopismach  wg aktualnego wykazu MNiSW, - 20% w przeciwnym razie  ( Zarz. Rektora  Pol. Śl. ws. planow. kosztów pośredn. )</t>
  </si>
  <si>
    <r>
      <t xml:space="preserve">KOMERCJALIZACJA WŁASNOŚCI INTELEKTUALNEJ  </t>
    </r>
    <r>
      <rPr>
        <sz val="10"/>
        <color theme="1"/>
        <rFont val="PT Serif"/>
        <family val="1"/>
        <charset val="238"/>
      </rPr>
      <t>(Suma poz. VII.2. + VII.3.)</t>
    </r>
  </si>
  <si>
    <t xml:space="preserve">WARUNKI  UMOWY  DOTYCZĄCE  AUTORSKICH  PRAW  MAJĄTKOWYCH  I  PUBLIKACJI </t>
  </si>
  <si>
    <t>KOSZTY  BEZPOŚREDNIE:</t>
  </si>
  <si>
    <t>Pochodne od funduszu płac</t>
  </si>
  <si>
    <t>(4</t>
  </si>
  <si>
    <r>
      <t xml:space="preserve">Przychody z komercjaliz. (licencji i przeniesienia praw),  rozliczane wg Regulam. Zarządz. WI na Pol. Śl., </t>
    </r>
    <r>
      <rPr>
        <sz val="8.5"/>
        <color theme="1"/>
        <rFont val="Calibri"/>
        <family val="2"/>
        <charset val="238"/>
      </rPr>
      <t>§</t>
    </r>
    <r>
      <rPr>
        <sz val="8.5"/>
        <color theme="1"/>
        <rFont val="PT Serif"/>
        <family val="1"/>
        <charset val="238"/>
      </rPr>
      <t xml:space="preserve"> 23.</t>
    </r>
  </si>
  <si>
    <t>Wpisać TAK lub NIE</t>
  </si>
  <si>
    <t>Osoba upoważniona</t>
  </si>
  <si>
    <t>posiadająca pełnomocnictwo</t>
  </si>
  <si>
    <t>Rektora</t>
  </si>
  <si>
    <r>
      <t xml:space="preserve">Czy wykonawcy - autorzy korzystają z autorskich praw majątkowych ? </t>
    </r>
    <r>
      <rPr>
        <vertAlign val="superscript"/>
        <sz val="10"/>
        <color theme="1"/>
        <rFont val="PT Serif"/>
        <family val="1"/>
        <charset val="238"/>
      </rPr>
      <t>(1</t>
    </r>
  </si>
  <si>
    <r>
      <t xml:space="preserve">Czy autorskie prawa majątk. do utworów (np. raportów) są przenoszone na klienta ? </t>
    </r>
    <r>
      <rPr>
        <vertAlign val="superscript"/>
        <sz val="10"/>
        <color theme="1"/>
        <rFont val="PT Serif"/>
        <family val="1"/>
        <charset val="238"/>
      </rPr>
      <t>(1</t>
    </r>
  </si>
  <si>
    <r>
      <t xml:space="preserve">KOSZTY  POŚREDNIE  RAZEM </t>
    </r>
    <r>
      <rPr>
        <sz val="10"/>
        <color theme="1"/>
        <rFont val="PT Serif"/>
        <family val="1"/>
        <charset val="238"/>
      </rPr>
      <t>(10% lub 20% poz. III.)</t>
    </r>
    <r>
      <rPr>
        <b/>
        <sz val="11"/>
        <color theme="1"/>
        <rFont val="PT Serif"/>
        <family val="1"/>
        <charset val="238"/>
      </rPr>
      <t xml:space="preserve"> </t>
    </r>
    <r>
      <rPr>
        <b/>
        <vertAlign val="superscript"/>
        <sz val="11"/>
        <color theme="1"/>
        <rFont val="PT Serif"/>
        <family val="1"/>
        <charset val="238"/>
      </rPr>
      <t>(2</t>
    </r>
    <r>
      <rPr>
        <b/>
        <sz val="11"/>
        <color theme="1"/>
        <rFont val="PT Serif"/>
        <family val="1"/>
        <charset val="238"/>
      </rPr>
      <t xml:space="preserve"> </t>
    </r>
  </si>
  <si>
    <r>
      <t xml:space="preserve">Komercjalizacja - przeniesienie autorskich praw majątkowych </t>
    </r>
    <r>
      <rPr>
        <b/>
        <vertAlign val="superscript"/>
        <sz val="12"/>
        <color theme="1"/>
        <rFont val="PT Serif"/>
        <family val="1"/>
        <charset val="238"/>
      </rPr>
      <t>(3</t>
    </r>
  </si>
  <si>
    <r>
      <t xml:space="preserve">Komercjalizacja - </t>
    </r>
    <r>
      <rPr>
        <b/>
        <sz val="10"/>
        <color theme="1"/>
        <rFont val="PT Serif"/>
        <family val="1"/>
        <charset val="238"/>
      </rPr>
      <t>przeniesienie praw</t>
    </r>
    <r>
      <rPr>
        <sz val="10"/>
        <color theme="1"/>
        <rFont val="PT Serif"/>
        <family val="1"/>
        <charset val="238"/>
      </rPr>
      <t xml:space="preserve"> do własn. intelektualnej </t>
    </r>
    <r>
      <rPr>
        <b/>
        <vertAlign val="superscript"/>
        <sz val="12"/>
        <color theme="1"/>
        <rFont val="PT Serif"/>
        <family val="1"/>
        <charset val="238"/>
      </rPr>
      <t>(4</t>
    </r>
  </si>
  <si>
    <r>
      <t xml:space="preserve">Komercjalizacja - </t>
    </r>
    <r>
      <rPr>
        <b/>
        <sz val="10"/>
        <color theme="1"/>
        <rFont val="PT Serif"/>
        <family val="1"/>
        <charset val="238"/>
      </rPr>
      <t>licencje</t>
    </r>
    <r>
      <rPr>
        <sz val="10"/>
        <color theme="1"/>
        <rFont val="PT Serif"/>
        <family val="1"/>
        <charset val="238"/>
      </rPr>
      <t xml:space="preserve"> na korzyst. z własn. intelektualnej </t>
    </r>
    <r>
      <rPr>
        <b/>
        <vertAlign val="superscript"/>
        <sz val="12"/>
        <color theme="1"/>
        <rFont val="PT Serif"/>
        <family val="1"/>
        <charset val="238"/>
      </rPr>
      <t>(4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</si>
</sst>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;@"/>
    <numFmt numFmtId="165" formatCode="0.0%"/>
    <numFmt numFmtId="166" formatCode="yyyy/mm/dd;@"/>
    <numFmt numFmtId="167" formatCode="#,##0.00;\-#,##0.00;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PT Serif"/>
      <family val="1"/>
      <charset val="238"/>
    </font>
    <font>
      <sz val="9"/>
      <color theme="1"/>
      <name val="PT Serif"/>
      <family val="1"/>
      <charset val="238"/>
    </font>
    <font>
      <b/>
      <sz val="11"/>
      <color theme="1"/>
      <name val="PT Serif"/>
      <family val="1"/>
      <charset val="238"/>
    </font>
    <font>
      <sz val="10"/>
      <color theme="1"/>
      <name val="PT Serif"/>
      <family val="1"/>
      <charset val="238"/>
    </font>
    <font>
      <b/>
      <sz val="10"/>
      <color theme="1"/>
      <name val="PT Serif"/>
      <family val="1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2"/>
      <color theme="1"/>
      <name val="PT Serif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PT Serif"/>
      <family val="1"/>
      <charset val="238"/>
    </font>
    <font>
      <sz val="9.5"/>
      <color theme="1"/>
      <name val="PT Serif"/>
      <family val="1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PT Serif"/>
      <family val="1"/>
      <charset val="238"/>
    </font>
    <font>
      <sz val="10"/>
      <color theme="1"/>
      <name val="Symbol"/>
      <family val="1"/>
      <charset val="2"/>
    </font>
    <font>
      <b/>
      <sz val="10.8"/>
      <color theme="1"/>
      <name val="PT Serif"/>
      <family val="1"/>
      <charset val="238"/>
    </font>
    <font>
      <sz val="8.5"/>
      <color theme="1"/>
      <name val="PT Serif"/>
      <family val="1"/>
      <charset val="238"/>
    </font>
    <font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</font>
    <font>
      <sz val="8"/>
      <color theme="1"/>
      <name val="PT Serif"/>
      <family val="1"/>
      <charset val="238"/>
    </font>
    <font>
      <vertAlign val="superscript"/>
      <sz val="10"/>
      <color theme="1"/>
      <name val="PT Serif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3" borderId="6" xfId="0" applyFont="1" applyFill="1" applyBorder="1"/>
    <xf numFmtId="4" fontId="1" fillId="0" borderId="0" xfId="0" applyNumberFormat="1" applyFont="1"/>
    <xf numFmtId="49" fontId="2" fillId="0" borderId="11" xfId="0" applyNumberFormat="1" applyFont="1" applyBorder="1" applyAlignment="1">
      <alignment horizontal="center"/>
    </xf>
    <xf numFmtId="0" fontId="0" fillId="0" borderId="12" xfId="0" applyBorder="1"/>
    <xf numFmtId="0" fontId="1" fillId="0" borderId="12" xfId="0" applyFont="1" applyBorder="1"/>
    <xf numFmtId="0" fontId="3" fillId="3" borderId="4" xfId="0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right"/>
    </xf>
    <xf numFmtId="0" fontId="1" fillId="0" borderId="0" xfId="0" applyFont="1" applyAlignment="1">
      <alignment horizontal="centerContinuous"/>
    </xf>
    <xf numFmtId="0" fontId="0" fillId="3" borderId="2" xfId="0" applyFill="1" applyBorder="1"/>
    <xf numFmtId="0" fontId="2" fillId="0" borderId="6" xfId="0" applyFont="1" applyFill="1" applyBorder="1"/>
    <xf numFmtId="0" fontId="0" fillId="0" borderId="0" xfId="0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4" fillId="0" borderId="12" xfId="0" applyNumberFormat="1" applyFont="1" applyBorder="1"/>
    <xf numFmtId="10" fontId="2" fillId="0" borderId="7" xfId="0" applyNumberFormat="1" applyFont="1" applyBorder="1"/>
    <xf numFmtId="10" fontId="2" fillId="0" borderId="12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9" xfId="0" applyFont="1" applyBorder="1"/>
    <xf numFmtId="0" fontId="3" fillId="3" borderId="5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/>
    <xf numFmtId="0" fontId="4" fillId="0" borderId="15" xfId="0" applyFont="1" applyBorder="1"/>
    <xf numFmtId="0" fontId="4" fillId="0" borderId="1" xfId="0" applyFont="1" applyBorder="1"/>
    <xf numFmtId="165" fontId="4" fillId="0" borderId="1" xfId="0" applyNumberFormat="1" applyFont="1" applyBorder="1"/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9" fontId="4" fillId="0" borderId="12" xfId="0" applyNumberFormat="1" applyFont="1" applyBorder="1"/>
    <xf numFmtId="0" fontId="6" fillId="0" borderId="12" xfId="0" applyFont="1" applyBorder="1"/>
    <xf numFmtId="49" fontId="4" fillId="0" borderId="17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horizontal="right"/>
    </xf>
    <xf numFmtId="9" fontId="4" fillId="0" borderId="18" xfId="0" applyNumberFormat="1" applyFont="1" applyBorder="1"/>
    <xf numFmtId="0" fontId="4" fillId="0" borderId="6" xfId="0" applyFont="1" applyBorder="1" applyAlignment="1">
      <alignment horizontal="right"/>
    </xf>
    <xf numFmtId="9" fontId="4" fillId="0" borderId="6" xfId="0" applyNumberFormat="1" applyFont="1" applyFill="1" applyBorder="1" applyProtection="1"/>
    <xf numFmtId="0" fontId="4" fillId="0" borderId="6" xfId="0" applyFont="1" applyBorder="1" applyAlignment="1">
      <alignment horizontal="left"/>
    </xf>
    <xf numFmtId="9" fontId="4" fillId="0" borderId="6" xfId="0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9" fontId="0" fillId="0" borderId="0" xfId="0" applyNumberFormat="1" applyAlignment="1">
      <alignment horizontal="center"/>
    </xf>
    <xf numFmtId="165" fontId="4" fillId="4" borderId="6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vertical="top"/>
    </xf>
    <xf numFmtId="0" fontId="1" fillId="0" borderId="1" xfId="0" applyFont="1" applyBorder="1"/>
    <xf numFmtId="0" fontId="9" fillId="0" borderId="0" xfId="0" applyFont="1" applyAlignment="1">
      <alignment horizontal="centerContinuous"/>
    </xf>
    <xf numFmtId="0" fontId="0" fillId="0" borderId="4" xfId="0" applyBorder="1"/>
    <xf numFmtId="49" fontId="2" fillId="0" borderId="15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0" fillId="0" borderId="1" xfId="0" applyBorder="1"/>
    <xf numFmtId="10" fontId="2" fillId="0" borderId="1" xfId="0" applyNumberFormat="1" applyFont="1" applyBorder="1"/>
    <xf numFmtId="0" fontId="4" fillId="0" borderId="0" xfId="0" applyFont="1" applyAlignment="1">
      <alignment horizontal="centerContinuous" vertical="top"/>
    </xf>
    <xf numFmtId="0" fontId="4" fillId="0" borderId="5" xfId="0" applyFont="1" applyFill="1" applyBorder="1"/>
    <xf numFmtId="49" fontId="4" fillId="0" borderId="5" xfId="0" applyNumberFormat="1" applyFont="1" applyBorder="1" applyAlignment="1">
      <alignment horizontal="center"/>
    </xf>
    <xf numFmtId="9" fontId="3" fillId="3" borderId="6" xfId="0" applyNumberFormat="1" applyFont="1" applyFill="1" applyBorder="1"/>
    <xf numFmtId="0" fontId="2" fillId="0" borderId="0" xfId="0" applyFont="1" applyAlignment="1">
      <alignment horizontal="right" vertical="center"/>
    </xf>
    <xf numFmtId="0" fontId="10" fillId="0" borderId="6" xfId="0" applyFont="1" applyBorder="1"/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9" fontId="10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3" borderId="6" xfId="0" applyFill="1" applyBorder="1"/>
    <xf numFmtId="0" fontId="4" fillId="0" borderId="4" xfId="0" applyFont="1" applyBorder="1" applyAlignment="1">
      <alignment horizontal="left"/>
    </xf>
    <xf numFmtId="0" fontId="0" fillId="0" borderId="6" xfId="0" applyBorder="1"/>
    <xf numFmtId="0" fontId="4" fillId="0" borderId="7" xfId="0" applyFont="1" applyBorder="1" applyAlignment="1">
      <alignment horizontal="left"/>
    </xf>
    <xf numFmtId="10" fontId="2" fillId="0" borderId="12" xfId="1" applyNumberFormat="1" applyFont="1" applyBorder="1"/>
    <xf numFmtId="0" fontId="1" fillId="3" borderId="3" xfId="0" applyFont="1" applyFill="1" applyBorder="1"/>
    <xf numFmtId="0" fontId="5" fillId="3" borderId="5" xfId="0" applyFont="1" applyFill="1" applyBorder="1"/>
    <xf numFmtId="167" fontId="4" fillId="2" borderId="2" xfId="0" applyNumberFormat="1" applyFont="1" applyFill="1" applyBorder="1" applyProtection="1">
      <protection locked="0"/>
    </xf>
    <xf numFmtId="167" fontId="4" fillId="0" borderId="2" xfId="0" applyNumberFormat="1" applyFont="1" applyFill="1" applyBorder="1"/>
    <xf numFmtId="167" fontId="4" fillId="2" borderId="21" xfId="0" applyNumberFormat="1" applyFont="1" applyFill="1" applyBorder="1" applyProtection="1">
      <protection locked="0"/>
    </xf>
    <xf numFmtId="167" fontId="4" fillId="2" borderId="13" xfId="0" applyNumberFormat="1" applyFont="1" applyFill="1" applyBorder="1" applyProtection="1">
      <protection locked="0"/>
    </xf>
    <xf numFmtId="167" fontId="4" fillId="0" borderId="16" xfId="0" applyNumberFormat="1" applyFont="1" applyBorder="1"/>
    <xf numFmtId="167" fontId="4" fillId="0" borderId="10" xfId="0" applyNumberFormat="1" applyFont="1" applyBorder="1"/>
    <xf numFmtId="167" fontId="4" fillId="2" borderId="19" xfId="0" applyNumberFormat="1" applyFont="1" applyFill="1" applyBorder="1" applyProtection="1">
      <protection locked="0"/>
    </xf>
    <xf numFmtId="167" fontId="5" fillId="3" borderId="2" xfId="0" applyNumberFormat="1" applyFont="1" applyFill="1" applyBorder="1"/>
    <xf numFmtId="167" fontId="4" fillId="0" borderId="13" xfId="0" applyNumberFormat="1" applyFont="1" applyBorder="1"/>
    <xf numFmtId="167" fontId="4" fillId="0" borderId="14" xfId="0" applyNumberFormat="1" applyFont="1" applyBorder="1"/>
    <xf numFmtId="167" fontId="4" fillId="0" borderId="2" xfId="0" applyNumberFormat="1" applyFont="1" applyBorder="1"/>
    <xf numFmtId="167" fontId="10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10" fontId="2" fillId="0" borderId="7" xfId="0" applyNumberFormat="1" applyFont="1" applyFill="1" applyBorder="1" applyProtection="1">
      <protection locked="0"/>
    </xf>
    <xf numFmtId="0" fontId="14" fillId="3" borderId="5" xfId="0" applyFont="1" applyFill="1" applyBorder="1"/>
    <xf numFmtId="0" fontId="2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15" fillId="0" borderId="0" xfId="0" applyFont="1" applyBorder="1"/>
    <xf numFmtId="0" fontId="2" fillId="0" borderId="0" xfId="0" applyFont="1" applyBorder="1" applyAlignment="1"/>
    <xf numFmtId="0" fontId="2" fillId="0" borderId="4" xfId="0" applyFont="1" applyBorder="1"/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4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/>
    <xf numFmtId="0" fontId="0" fillId="0" borderId="20" xfId="0" applyBorder="1" applyAlignment="1"/>
    <xf numFmtId="14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70"/>
  <sheetViews>
    <sheetView tabSelected="1" topLeftCell="B4" zoomScale="120" zoomScaleNormal="120" zoomScaleSheetLayoutView="115" workbookViewId="0">
      <selection activeCell="V17" sqref="V17"/>
    </sheetView>
  </sheetViews>
  <sheetFormatPr defaultRowHeight="14.4" x14ac:dyDescent="0.3"/>
  <cols>
    <col min="2" max="2" width="5.44140625" customWidth="1"/>
    <col min="3" max="4" width="2.6640625" customWidth="1"/>
    <col min="5" max="5" width="10.109375" customWidth="1"/>
    <col min="6" max="6" width="20.44140625" customWidth="1"/>
    <col min="7" max="7" width="2" customWidth="1"/>
    <col min="8" max="8" width="5" customWidth="1"/>
    <col min="9" max="9" width="15.6640625" customWidth="1"/>
    <col min="10" max="10" width="1.44140625" customWidth="1"/>
    <col min="11" max="12" width="6.21875" customWidth="1"/>
    <col min="13" max="13" width="14.109375" customWidth="1"/>
  </cols>
  <sheetData>
    <row r="1" spans="2:34" ht="15.6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ht="17.399999999999999" x14ac:dyDescent="0.4">
      <c r="B2" s="1"/>
      <c r="C2" s="1"/>
      <c r="D2" s="1"/>
      <c r="E2" s="1"/>
      <c r="F2" s="62" t="s">
        <v>34</v>
      </c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15.6" x14ac:dyDescent="0.35">
      <c r="B3" s="1"/>
      <c r="C3" s="1"/>
      <c r="D3" s="1"/>
      <c r="F3" s="120" t="s">
        <v>16</v>
      </c>
      <c r="G3" s="121"/>
      <c r="H3" s="59" t="s">
        <v>20</v>
      </c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30" customHeight="1" x14ac:dyDescent="0.35">
      <c r="B4" s="1"/>
      <c r="D4" s="68" t="s">
        <v>18</v>
      </c>
      <c r="E4" s="46"/>
      <c r="F4" s="126"/>
      <c r="G4" s="127"/>
      <c r="H4" s="127"/>
      <c r="I4" s="127"/>
      <c r="J4" s="127"/>
      <c r="K4" s="127"/>
      <c r="L4" s="127"/>
      <c r="M4" s="12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ht="15.6" x14ac:dyDescent="0.35">
      <c r="B5" s="1"/>
      <c r="D5" s="46" t="s">
        <v>17</v>
      </c>
      <c r="E5" s="46"/>
      <c r="F5" s="128"/>
      <c r="G5" s="129"/>
      <c r="H5" s="129"/>
      <c r="I5" s="129"/>
      <c r="J5" s="129"/>
      <c r="K5" s="129"/>
      <c r="L5" s="129"/>
      <c r="M5" s="12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ht="15.6" x14ac:dyDescent="0.35">
      <c r="B6" s="1"/>
      <c r="C6" s="47" t="s">
        <v>19</v>
      </c>
      <c r="D6" s="47"/>
      <c r="E6" s="47"/>
      <c r="F6" s="48"/>
      <c r="G6" s="31"/>
      <c r="H6" s="47"/>
      <c r="I6" s="49"/>
      <c r="J6" s="50" t="s">
        <v>84</v>
      </c>
      <c r="K6" s="49"/>
      <c r="L6" s="51"/>
      <c r="M6" s="4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2:34" s="53" customFormat="1" ht="19.95" customHeight="1" x14ac:dyDescent="0.3">
      <c r="B7" s="52"/>
      <c r="C7" s="54" t="s">
        <v>37</v>
      </c>
      <c r="D7" s="54"/>
      <c r="E7" s="54"/>
      <c r="F7" s="54"/>
      <c r="G7" s="54"/>
      <c r="H7" s="54"/>
      <c r="I7" s="54"/>
      <c r="J7" s="54"/>
      <c r="K7" s="54"/>
      <c r="L7" s="54"/>
      <c r="M7" s="72" t="s">
        <v>42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2:34" ht="15" customHeight="1" x14ac:dyDescent="0.35">
      <c r="B8" s="97" t="s">
        <v>43</v>
      </c>
      <c r="C8" s="106" t="s">
        <v>89</v>
      </c>
      <c r="D8" s="4"/>
      <c r="E8" s="4"/>
      <c r="F8" s="4"/>
      <c r="G8" s="4"/>
      <c r="H8" s="4"/>
      <c r="I8" s="4"/>
      <c r="J8" s="4"/>
      <c r="K8" s="4"/>
      <c r="L8" s="4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ht="15" customHeight="1" x14ac:dyDescent="0.35">
      <c r="B9" s="98" t="s">
        <v>44</v>
      </c>
      <c r="C9" s="69" t="s">
        <v>98</v>
      </c>
      <c r="D9" s="14"/>
      <c r="E9" s="14"/>
      <c r="F9" s="14"/>
      <c r="G9" s="14"/>
      <c r="H9" s="14"/>
      <c r="I9" s="14"/>
      <c r="J9" s="14"/>
      <c r="K9" s="14"/>
      <c r="L9" s="14"/>
      <c r="M9" s="55" t="s">
        <v>21</v>
      </c>
      <c r="AA9" s="1"/>
      <c r="AB9" s="1"/>
      <c r="AC9" s="1"/>
      <c r="AD9" s="1"/>
      <c r="AE9" s="1"/>
      <c r="AF9" s="1"/>
      <c r="AG9" s="1"/>
      <c r="AH9" s="1"/>
    </row>
    <row r="10" spans="2:34" ht="15" customHeight="1" x14ac:dyDescent="0.35">
      <c r="B10" s="98" t="s">
        <v>45</v>
      </c>
      <c r="C10" s="69" t="s">
        <v>99</v>
      </c>
      <c r="D10" s="14"/>
      <c r="E10" s="14"/>
      <c r="F10" s="14"/>
      <c r="G10" s="14"/>
      <c r="H10" s="14"/>
      <c r="I10" s="14"/>
      <c r="J10" s="14"/>
      <c r="K10" s="14"/>
      <c r="L10" s="14"/>
      <c r="M10" s="55" t="s">
        <v>21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ht="15" customHeight="1" x14ac:dyDescent="0.35">
      <c r="B11" s="98" t="s">
        <v>46</v>
      </c>
      <c r="C11" s="69" t="s">
        <v>39</v>
      </c>
      <c r="D11" s="14"/>
      <c r="E11" s="14"/>
      <c r="F11" s="14"/>
      <c r="G11" s="14"/>
      <c r="H11" s="14"/>
      <c r="I11" s="14"/>
      <c r="J11" s="14"/>
      <c r="K11" s="14"/>
      <c r="L11" s="14"/>
      <c r="M11" s="55" t="s">
        <v>22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2:34" ht="15" customHeight="1" x14ac:dyDescent="0.35">
      <c r="B12" s="97" t="s">
        <v>47</v>
      </c>
      <c r="C12" s="25" t="s">
        <v>90</v>
      </c>
      <c r="D12" s="4"/>
      <c r="E12" s="4"/>
      <c r="F12" s="4"/>
      <c r="G12" s="4"/>
      <c r="H12" s="4"/>
      <c r="I12" s="4"/>
      <c r="J12" s="4"/>
      <c r="K12" s="4"/>
      <c r="L12" s="4"/>
      <c r="M12" s="26" t="s">
        <v>15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2:34" ht="15" customHeight="1" x14ac:dyDescent="0.35">
      <c r="B13" s="98" t="s">
        <v>48</v>
      </c>
      <c r="C13" s="16" t="s">
        <v>0</v>
      </c>
      <c r="D13" s="3"/>
      <c r="E13" s="3"/>
      <c r="F13" s="3"/>
      <c r="G13" s="3"/>
      <c r="H13" s="3"/>
      <c r="I13" s="3"/>
      <c r="J13" s="3"/>
      <c r="K13" s="3"/>
      <c r="L13" s="105">
        <v>0.2525</v>
      </c>
      <c r="M13" s="8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2:34" ht="15" customHeight="1" x14ac:dyDescent="0.35">
      <c r="B14" s="98" t="s">
        <v>49</v>
      </c>
      <c r="C14" s="16" t="s">
        <v>78</v>
      </c>
      <c r="D14" s="3"/>
      <c r="E14" s="3"/>
      <c r="F14" s="3"/>
      <c r="G14" s="3"/>
      <c r="H14" s="3"/>
      <c r="I14" s="3"/>
      <c r="J14" s="3"/>
      <c r="K14" s="3"/>
      <c r="L14" s="19"/>
      <c r="M14" s="86">
        <f>ROUND(M15+M16+M17,2)</f>
        <v>20000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5" customHeight="1" x14ac:dyDescent="0.35">
      <c r="B15" s="98" t="s">
        <v>50</v>
      </c>
      <c r="C15" s="64" t="s">
        <v>7</v>
      </c>
      <c r="D15" s="65" t="s">
        <v>6</v>
      </c>
      <c r="E15" s="66"/>
      <c r="F15" s="61"/>
      <c r="G15" s="61"/>
      <c r="H15" s="61"/>
      <c r="I15" s="61"/>
      <c r="J15" s="61"/>
      <c r="K15" s="61"/>
      <c r="L15" s="67">
        <v>0.19639999999999999</v>
      </c>
      <c r="M15" s="87">
        <v>20000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ht="15" customHeight="1" x14ac:dyDescent="0.35">
      <c r="B16" s="98" t="s">
        <v>51</v>
      </c>
      <c r="C16" s="6" t="s">
        <v>7</v>
      </c>
      <c r="D16" s="18" t="s">
        <v>25</v>
      </c>
      <c r="E16" s="7"/>
      <c r="F16" s="8"/>
      <c r="G16" s="8"/>
      <c r="H16" s="8"/>
      <c r="I16" s="8"/>
      <c r="J16" s="8"/>
      <c r="K16" s="8"/>
      <c r="L16" s="20">
        <v>0.1719</v>
      </c>
      <c r="M16" s="8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 ht="15" customHeight="1" x14ac:dyDescent="0.35">
      <c r="B17" s="98" t="s">
        <v>52</v>
      </c>
      <c r="C17" s="6" t="s">
        <v>7</v>
      </c>
      <c r="D17" s="18" t="s">
        <v>26</v>
      </c>
      <c r="E17" s="7"/>
      <c r="F17" s="8"/>
      <c r="G17" s="8"/>
      <c r="H17" s="8"/>
      <c r="I17" s="8"/>
      <c r="J17" s="8"/>
      <c r="K17" s="8"/>
      <c r="L17" s="82">
        <v>0</v>
      </c>
      <c r="M17" s="8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2:34" ht="15" customHeight="1" x14ac:dyDescent="0.35">
      <c r="B18" s="98" t="s">
        <v>53</v>
      </c>
      <c r="C18" s="21" t="s">
        <v>91</v>
      </c>
      <c r="D18" s="22"/>
      <c r="E18" s="22"/>
      <c r="F18" s="22"/>
      <c r="G18" s="22"/>
      <c r="H18" s="22"/>
      <c r="I18" s="22"/>
      <c r="J18" s="22"/>
      <c r="K18" s="22"/>
      <c r="L18" s="22"/>
      <c r="M18" s="89">
        <f>ROUND((M13*L13)+(M15*L15)+(M16*L16),2)</f>
        <v>3928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2:34" ht="15" customHeight="1" x14ac:dyDescent="0.35">
      <c r="B19" s="98" t="s">
        <v>54</v>
      </c>
      <c r="C19" s="16" t="s">
        <v>1</v>
      </c>
      <c r="D19" s="23"/>
      <c r="E19" s="23"/>
      <c r="F19" s="23"/>
      <c r="G19" s="23"/>
      <c r="H19" s="23"/>
      <c r="I19" s="23"/>
      <c r="J19" s="23"/>
      <c r="K19" s="23"/>
      <c r="L19" s="23"/>
      <c r="M19" s="8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2:34" ht="15" customHeight="1" x14ac:dyDescent="0.35">
      <c r="B20" s="98" t="s">
        <v>55</v>
      </c>
      <c r="C20" s="16" t="s">
        <v>2</v>
      </c>
      <c r="D20" s="23"/>
      <c r="E20" s="23"/>
      <c r="F20" s="23"/>
      <c r="G20" s="23"/>
      <c r="H20" s="23"/>
      <c r="I20" s="23"/>
      <c r="J20" s="23"/>
      <c r="K20" s="23"/>
      <c r="L20" s="23"/>
      <c r="M20" s="8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ht="15" customHeight="1" x14ac:dyDescent="0.35">
      <c r="B21" s="98" t="s">
        <v>56</v>
      </c>
      <c r="C21" s="16" t="s">
        <v>3</v>
      </c>
      <c r="D21" s="23"/>
      <c r="E21" s="23"/>
      <c r="F21" s="23"/>
      <c r="G21" s="23"/>
      <c r="H21" s="23"/>
      <c r="I21" s="23"/>
      <c r="J21" s="23"/>
      <c r="K21" s="23"/>
      <c r="L21" s="23"/>
      <c r="M21" s="8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ht="15" customHeight="1" x14ac:dyDescent="0.35">
      <c r="B22" s="98" t="s">
        <v>57</v>
      </c>
      <c r="C22" s="16" t="s">
        <v>4</v>
      </c>
      <c r="D22" s="23"/>
      <c r="E22" s="23"/>
      <c r="F22" s="23"/>
      <c r="G22" s="23"/>
      <c r="H22" s="23"/>
      <c r="I22" s="23"/>
      <c r="J22" s="23"/>
      <c r="K22" s="23"/>
      <c r="L22" s="23"/>
      <c r="M22" s="8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ht="15" customHeight="1" x14ac:dyDescent="0.35">
      <c r="B23" s="98" t="s">
        <v>58</v>
      </c>
      <c r="C23" s="16" t="s">
        <v>5</v>
      </c>
      <c r="D23" s="23"/>
      <c r="E23" s="23"/>
      <c r="F23" s="23"/>
      <c r="G23" s="23"/>
      <c r="H23" s="23"/>
      <c r="I23" s="23"/>
      <c r="J23" s="23"/>
      <c r="K23" s="23"/>
      <c r="L23" s="23"/>
      <c r="M23" s="8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2:34" ht="15" customHeight="1" x14ac:dyDescent="0.35">
      <c r="B24" s="99" t="s">
        <v>59</v>
      </c>
      <c r="C24" s="17" t="s">
        <v>41</v>
      </c>
      <c r="D24" s="24"/>
      <c r="E24" s="24"/>
      <c r="F24" s="24"/>
      <c r="G24" s="24"/>
      <c r="H24" s="24"/>
      <c r="I24" s="24"/>
      <c r="J24" s="24"/>
      <c r="K24" s="24"/>
      <c r="L24" s="24"/>
      <c r="M24" s="90">
        <f>ROUND(M25+M26,2)</f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34" ht="15" customHeight="1" x14ac:dyDescent="0.35">
      <c r="B25" s="100" t="s">
        <v>60</v>
      </c>
      <c r="C25" s="33" t="s">
        <v>7</v>
      </c>
      <c r="D25" s="130"/>
      <c r="E25" s="131"/>
      <c r="F25" s="131"/>
      <c r="G25" s="131"/>
      <c r="H25" s="131"/>
      <c r="I25" s="131"/>
      <c r="J25" s="131"/>
      <c r="K25" s="131"/>
      <c r="L25" s="132"/>
      <c r="M25" s="8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34" ht="15" customHeight="1" x14ac:dyDescent="0.35">
      <c r="B26" s="100" t="s">
        <v>61</v>
      </c>
      <c r="C26" s="33" t="s">
        <v>7</v>
      </c>
      <c r="D26" s="130"/>
      <c r="E26" s="131"/>
      <c r="F26" s="131"/>
      <c r="G26" s="131"/>
      <c r="H26" s="131"/>
      <c r="I26" s="131"/>
      <c r="J26" s="131"/>
      <c r="K26" s="131"/>
      <c r="L26" s="132"/>
      <c r="M26" s="9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2:34" ht="15" customHeight="1" x14ac:dyDescent="0.35">
      <c r="B27" s="101" t="s">
        <v>62</v>
      </c>
      <c r="C27" s="83" t="s">
        <v>80</v>
      </c>
      <c r="D27" s="9"/>
      <c r="E27" s="9"/>
      <c r="F27" s="9"/>
      <c r="G27" s="9"/>
      <c r="H27" s="9"/>
      <c r="I27" s="9"/>
      <c r="J27" s="9"/>
      <c r="K27" s="9"/>
      <c r="L27" s="9"/>
      <c r="M27" s="92">
        <f>ROUND((M13+M14+M18+M19+M20+M21+M22+M23+M24),2)</f>
        <v>23928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ht="15" customHeight="1" x14ac:dyDescent="0.35">
      <c r="B28" s="97" t="s">
        <v>63</v>
      </c>
      <c r="C28" s="25" t="s">
        <v>100</v>
      </c>
      <c r="D28" s="27"/>
      <c r="E28" s="27"/>
      <c r="F28" s="27"/>
      <c r="G28" s="28"/>
      <c r="H28" s="78"/>
      <c r="I28" s="27"/>
      <c r="J28" s="27" t="s">
        <v>9</v>
      </c>
      <c r="K28" s="71">
        <f>IF(EXACT(M$11,"TAK"),ROUND('Arkusz techn.'!B7,2),ROUND('Arkusz techn.'!B8,2))</f>
        <v>0.2</v>
      </c>
      <c r="L28" s="29" t="s">
        <v>13</v>
      </c>
      <c r="M28" s="92">
        <f>ROUND(M27*K28,2)</f>
        <v>4785.6000000000004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34" ht="15" customHeight="1" x14ac:dyDescent="0.35">
      <c r="B29" s="99" t="s">
        <v>64</v>
      </c>
      <c r="C29" s="30" t="s">
        <v>86</v>
      </c>
      <c r="D29" s="31"/>
      <c r="E29" s="31"/>
      <c r="F29" s="31"/>
      <c r="G29" s="31"/>
      <c r="H29" s="32"/>
      <c r="I29" s="31"/>
      <c r="J29" s="31"/>
      <c r="K29" s="31"/>
      <c r="L29" s="31"/>
      <c r="M29" s="9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2:34" ht="15" customHeight="1" x14ac:dyDescent="0.35">
      <c r="B30" s="100" t="s">
        <v>65</v>
      </c>
      <c r="C30" s="33" t="s">
        <v>7</v>
      </c>
      <c r="D30" s="34" t="s">
        <v>10</v>
      </c>
      <c r="E30" s="34"/>
      <c r="F30" s="34"/>
      <c r="G30" s="35"/>
      <c r="H30" s="36">
        <v>0.25</v>
      </c>
      <c r="I30" s="34" t="s">
        <v>79</v>
      </c>
      <c r="J30" s="34"/>
      <c r="K30" s="34"/>
      <c r="L30" s="34"/>
      <c r="M30" s="93">
        <f>ROUND(M28*H30,2)</f>
        <v>1196.4000000000001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34" ht="15" customHeight="1" x14ac:dyDescent="0.35">
      <c r="B31" s="100" t="s">
        <v>68</v>
      </c>
      <c r="C31" s="33" t="s">
        <v>7</v>
      </c>
      <c r="D31" s="34" t="s">
        <v>11</v>
      </c>
      <c r="E31" s="37"/>
      <c r="F31" s="34"/>
      <c r="G31" s="35"/>
      <c r="H31" s="36">
        <v>0.25</v>
      </c>
      <c r="I31" s="34" t="s">
        <v>79</v>
      </c>
      <c r="J31" s="34"/>
      <c r="K31" s="34"/>
      <c r="L31" s="34"/>
      <c r="M31" s="93">
        <f>ROUND(M28*H31,2)</f>
        <v>1196.4000000000001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2:34" ht="15" customHeight="1" x14ac:dyDescent="0.35">
      <c r="B32" s="100" t="s">
        <v>67</v>
      </c>
      <c r="C32" s="33" t="s">
        <v>7</v>
      </c>
      <c r="D32" s="34" t="s">
        <v>14</v>
      </c>
      <c r="E32" s="37"/>
      <c r="F32" s="34"/>
      <c r="G32" s="35"/>
      <c r="H32" s="36">
        <v>0.35</v>
      </c>
      <c r="I32" s="34" t="s">
        <v>79</v>
      </c>
      <c r="J32" s="34"/>
      <c r="K32" s="34"/>
      <c r="L32" s="34"/>
      <c r="M32" s="93">
        <f>ROUND(M28*H32,2)</f>
        <v>1674.96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2:34" ht="15" customHeight="1" x14ac:dyDescent="0.35">
      <c r="B33" s="102" t="s">
        <v>66</v>
      </c>
      <c r="C33" s="38" t="s">
        <v>7</v>
      </c>
      <c r="D33" s="39" t="s">
        <v>12</v>
      </c>
      <c r="E33" s="39"/>
      <c r="F33" s="39"/>
      <c r="G33" s="40"/>
      <c r="H33" s="41">
        <v>0.15</v>
      </c>
      <c r="I33" s="39" t="s">
        <v>79</v>
      </c>
      <c r="J33" s="39"/>
      <c r="K33" s="39"/>
      <c r="L33" s="39"/>
      <c r="M33" s="94">
        <f>ROUND(M28*H33,2)</f>
        <v>717.84</v>
      </c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2:34" ht="15" customHeight="1" x14ac:dyDescent="0.35">
      <c r="B34" s="97" t="s">
        <v>69</v>
      </c>
      <c r="C34" s="25" t="s">
        <v>81</v>
      </c>
      <c r="D34" s="10"/>
      <c r="E34" s="10"/>
      <c r="F34" s="10"/>
      <c r="G34" s="10"/>
      <c r="H34" s="10"/>
      <c r="I34" s="10"/>
      <c r="J34" s="10"/>
      <c r="K34" s="10"/>
      <c r="L34" s="10"/>
      <c r="M34" s="92">
        <f>ROUND(M27+M28,2)</f>
        <v>28713.599999999999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2:34" ht="15" customHeight="1" x14ac:dyDescent="0.35">
      <c r="B35" s="103" t="s">
        <v>70</v>
      </c>
      <c r="C35" s="70" t="s">
        <v>7</v>
      </c>
      <c r="D35" s="23" t="s">
        <v>8</v>
      </c>
      <c r="E35" s="23"/>
      <c r="F35" s="23"/>
      <c r="G35" s="42"/>
      <c r="H35" s="43"/>
      <c r="I35" s="23"/>
      <c r="J35" s="23" t="s">
        <v>9</v>
      </c>
      <c r="K35" s="58">
        <v>0.2</v>
      </c>
      <c r="L35" s="44" t="s">
        <v>13</v>
      </c>
      <c r="M35" s="95">
        <f>ROUND(M34*K35,2)</f>
        <v>5742.72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2:34" ht="15" customHeight="1" x14ac:dyDescent="0.35">
      <c r="B36" s="97" t="s">
        <v>71</v>
      </c>
      <c r="C36" s="25" t="s">
        <v>88</v>
      </c>
      <c r="D36" s="10"/>
      <c r="E36" s="10"/>
      <c r="F36" s="10"/>
      <c r="G36" s="10"/>
      <c r="H36" s="10"/>
      <c r="I36" s="10"/>
      <c r="J36" s="10"/>
      <c r="K36" s="10"/>
      <c r="L36" s="10"/>
      <c r="M36" s="92">
        <f>ROUND(M38+M39,2)</f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2:34" ht="15.75" customHeight="1" x14ac:dyDescent="0.4">
      <c r="B37" s="98" t="s">
        <v>72</v>
      </c>
      <c r="C37" s="70" t="s">
        <v>7</v>
      </c>
      <c r="D37" s="23" t="s">
        <v>101</v>
      </c>
      <c r="E37" s="23"/>
      <c r="F37" s="23"/>
      <c r="G37" s="42"/>
      <c r="H37" s="43"/>
      <c r="I37" s="23"/>
      <c r="J37" s="23"/>
      <c r="K37" s="80"/>
      <c r="L37" s="81"/>
      <c r="M37" s="95">
        <f>IF((EXACT(M$9,"TAK"))*AND(EXACT(M$10,"TAK")),ROUND(M35*'Arkusz techn.'!C7,2),0)</f>
        <v>1722.82</v>
      </c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2:34" ht="15.75" customHeight="1" x14ac:dyDescent="0.4">
      <c r="B38" s="98" t="s">
        <v>73</v>
      </c>
      <c r="C38" s="70" t="s">
        <v>7</v>
      </c>
      <c r="D38" s="23" t="s">
        <v>103</v>
      </c>
      <c r="E38" s="23"/>
      <c r="F38" s="23"/>
      <c r="G38" s="42"/>
      <c r="H38" s="43"/>
      <c r="I38" s="22"/>
      <c r="J38" s="22"/>
      <c r="L38" s="79"/>
      <c r="M38" s="85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2:34" ht="15.75" customHeight="1" x14ac:dyDescent="0.4">
      <c r="B39" s="98" t="s">
        <v>74</v>
      </c>
      <c r="C39" s="70" t="s">
        <v>7</v>
      </c>
      <c r="D39" s="23" t="s">
        <v>102</v>
      </c>
      <c r="E39" s="23"/>
      <c r="F39" s="23"/>
      <c r="G39" s="42"/>
      <c r="H39" s="43"/>
      <c r="I39" s="23"/>
      <c r="J39" s="23"/>
      <c r="K39" s="45"/>
      <c r="L39" s="44"/>
      <c r="M39" s="8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2:34" ht="15" customHeight="1" x14ac:dyDescent="0.35">
      <c r="B40" s="97" t="s">
        <v>75</v>
      </c>
      <c r="C40" s="84" t="s">
        <v>83</v>
      </c>
      <c r="D40" s="10"/>
      <c r="E40" s="10"/>
      <c r="F40" s="10"/>
      <c r="G40" s="11"/>
      <c r="H40" s="10"/>
      <c r="I40" s="10"/>
      <c r="J40" s="10"/>
      <c r="K40" s="10"/>
      <c r="L40" s="10"/>
      <c r="M40" s="92">
        <f>ROUND(M34+M35+M36,2)</f>
        <v>34456.32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4" ht="15" customHeight="1" x14ac:dyDescent="0.35">
      <c r="B41" s="104" t="s">
        <v>77</v>
      </c>
      <c r="C41" s="74" t="s">
        <v>35</v>
      </c>
      <c r="D41" s="73"/>
      <c r="E41" s="73"/>
      <c r="F41" s="73"/>
      <c r="G41" s="75" t="s">
        <v>9</v>
      </c>
      <c r="H41" s="76">
        <v>0.23</v>
      </c>
      <c r="I41" s="77" t="s">
        <v>13</v>
      </c>
      <c r="J41" s="77"/>
      <c r="K41" s="77"/>
      <c r="L41" s="77"/>
      <c r="M41" s="96">
        <f>ROUND(M40*H41,2)</f>
        <v>7924.95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2:34" ht="15" customHeight="1" x14ac:dyDescent="0.35">
      <c r="B42" s="97" t="s">
        <v>76</v>
      </c>
      <c r="C42" s="25" t="s">
        <v>82</v>
      </c>
      <c r="D42" s="10"/>
      <c r="E42" s="10"/>
      <c r="F42" s="10"/>
      <c r="G42" s="10"/>
      <c r="H42" s="10"/>
      <c r="I42" s="10"/>
      <c r="J42" s="10"/>
      <c r="K42" s="10"/>
      <c r="L42" s="10"/>
      <c r="M42" s="92">
        <f>ROUND(M40+M41,2)</f>
        <v>42381.27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2:34" ht="15.6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2:34" ht="15.6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2:34" ht="15.6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2:34" ht="12" customHeight="1" x14ac:dyDescent="0.35">
      <c r="B46" s="2"/>
      <c r="C46" s="2"/>
      <c r="D46" s="2"/>
      <c r="E46" s="2"/>
      <c r="F46" s="114" t="s">
        <v>95</v>
      </c>
      <c r="G46" s="115"/>
      <c r="H46" s="115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4" ht="12" customHeight="1" x14ac:dyDescent="0.35">
      <c r="B47" s="2"/>
      <c r="C47" s="133"/>
      <c r="D47" s="134"/>
      <c r="E47" s="134"/>
      <c r="F47" s="114" t="s">
        <v>96</v>
      </c>
      <c r="G47" s="115"/>
      <c r="H47" s="115"/>
      <c r="I47" s="116"/>
      <c r="J47" s="2"/>
      <c r="K47" s="135"/>
      <c r="L47" s="136"/>
      <c r="M47" s="13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2:34" ht="12" customHeight="1" x14ac:dyDescent="0.35">
      <c r="B48" s="2"/>
      <c r="C48" s="117" t="s">
        <v>33</v>
      </c>
      <c r="D48" s="117"/>
      <c r="E48" s="107"/>
      <c r="F48" s="113" t="s">
        <v>97</v>
      </c>
      <c r="G48" s="111"/>
      <c r="H48" s="111"/>
      <c r="I48" s="118" t="s">
        <v>33</v>
      </c>
      <c r="J48" s="117"/>
      <c r="K48" s="107" t="s">
        <v>85</v>
      </c>
      <c r="L48" s="107"/>
      <c r="M48" s="11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:34" ht="4.05" customHeight="1" x14ac:dyDescent="0.35">
      <c r="B49" s="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2:34" ht="15" customHeight="1" x14ac:dyDescent="0.35">
      <c r="B50" s="1"/>
      <c r="C50" s="109" t="s">
        <v>31</v>
      </c>
      <c r="D50" s="110" t="s">
        <v>94</v>
      </c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2:34" ht="24" customHeight="1" x14ac:dyDescent="0.35">
      <c r="B51" s="1"/>
      <c r="C51" s="60" t="s">
        <v>32</v>
      </c>
      <c r="D51" s="124" t="s">
        <v>87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ht="15" customHeight="1" x14ac:dyDescent="0.35">
      <c r="B52" s="1"/>
      <c r="C52" s="108" t="s">
        <v>38</v>
      </c>
      <c r="D52" s="122" t="s">
        <v>40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4" ht="15" customHeight="1" x14ac:dyDescent="0.35">
      <c r="B53" s="1"/>
      <c r="C53" s="108" t="s">
        <v>92</v>
      </c>
      <c r="D53" s="122" t="s">
        <v>93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15.6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4" ht="15.6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4" ht="15.6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2:34" ht="15.6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4" ht="15.6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4" ht="15.6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:34" ht="15.6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:34" ht="15.6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:34" ht="15.6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:34" ht="15.6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2:34" ht="15.6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2:34" ht="15.6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:34" ht="15.6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34" ht="15.6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4" ht="15.6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:34" ht="15.6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34" ht="15.6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</sheetData>
  <mergeCells count="10">
    <mergeCell ref="F3:G3"/>
    <mergeCell ref="D53:M53"/>
    <mergeCell ref="D51:M51"/>
    <mergeCell ref="F4:M4"/>
    <mergeCell ref="F5:M5"/>
    <mergeCell ref="D25:L25"/>
    <mergeCell ref="D26:L26"/>
    <mergeCell ref="C47:E47"/>
    <mergeCell ref="K47:M47"/>
    <mergeCell ref="D52:M52"/>
  </mergeCells>
  <pageMargins left="0.78740157480314965" right="0.19685039370078741" top="0.19685039370078741" bottom="0.39370078740157483" header="0" footer="0"/>
  <pageSetup paperSize="9" orientation="portrait" verticalDpi="59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'Arkusz techn.'!$D$7:$D$8</xm:f>
          </x14:formula1>
          <xm:sqref>M9:M11</xm:sqref>
        </x14:dataValidation>
        <x14:dataValidation type="list" allowBlank="1" showInputMessage="1" showErrorMessage="1">
          <x14:formula1>
            <xm:f>'Arkusz techn.'!$E$7:$E$8</xm:f>
          </x14:formula1>
          <xm:sqref>H3</xm:sqref>
        </x14:dataValidation>
        <x14:dataValidation type="decimal" allowBlank="1" showInputMessage="1" showErrorMessage="1" promptTitle="Max. wartość zysku 20%" prompt=" ">
          <x14:formula1>
            <xm:f>'Arkusz techn.'!F7</xm:f>
          </x14:formula1>
          <x14:formula2>
            <xm:f>'Arkusz techn.'!F8</xm:f>
          </x14:formula2>
          <xm:sqref>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"/>
  <sheetViews>
    <sheetView topLeftCell="A4" workbookViewId="0">
      <selection activeCell="E17" sqref="E17"/>
    </sheetView>
  </sheetViews>
  <sheetFormatPr defaultRowHeight="14.4" x14ac:dyDescent="0.3"/>
  <cols>
    <col min="1" max="1" width="43.21875" customWidth="1"/>
    <col min="2" max="2" width="19" customWidth="1"/>
    <col min="3" max="3" width="21.77734375" customWidth="1"/>
    <col min="4" max="4" width="32.6640625" customWidth="1"/>
    <col min="5" max="5" width="17.33203125" customWidth="1"/>
    <col min="6" max="6" width="8.5546875" customWidth="1"/>
  </cols>
  <sheetData>
    <row r="4" spans="1:6" x14ac:dyDescent="0.3">
      <c r="B4" t="s">
        <v>23</v>
      </c>
    </row>
    <row r="6" spans="1:6" x14ac:dyDescent="0.3">
      <c r="A6" s="63" t="s">
        <v>36</v>
      </c>
      <c r="B6" s="56" t="s">
        <v>30</v>
      </c>
      <c r="C6" s="56" t="s">
        <v>27</v>
      </c>
      <c r="D6" s="56" t="s">
        <v>28</v>
      </c>
      <c r="E6" s="56" t="s">
        <v>29</v>
      </c>
      <c r="F6" s="56" t="s">
        <v>8</v>
      </c>
    </row>
    <row r="7" spans="1:6" x14ac:dyDescent="0.3">
      <c r="A7" s="57">
        <v>0.09</v>
      </c>
      <c r="B7" s="57">
        <v>0.1</v>
      </c>
      <c r="C7" s="57">
        <v>0.3</v>
      </c>
      <c r="D7" s="15" t="s">
        <v>21</v>
      </c>
      <c r="E7" s="15" t="s">
        <v>20</v>
      </c>
      <c r="F7" s="57">
        <v>0</v>
      </c>
    </row>
    <row r="8" spans="1:6" x14ac:dyDescent="0.3">
      <c r="B8" s="57">
        <v>0.2</v>
      </c>
      <c r="C8" s="57"/>
      <c r="D8" s="15" t="s">
        <v>22</v>
      </c>
      <c r="E8" s="15" t="s">
        <v>24</v>
      </c>
      <c r="F8" s="57">
        <v>0.2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Kalkulacja ceny</vt:lpstr>
      <vt:lpstr>Arkusz techn.</vt:lpstr>
      <vt:lpstr>'Kalkulacja ceny'!Obszar_wydruku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Sobota</dc:creator>
  <cp:lastModifiedBy>Grzegorz Studziński</cp:lastModifiedBy>
  <cp:lastPrinted>2021-03-30T13:02:04Z</cp:lastPrinted>
  <dcterms:created xsi:type="dcterms:W3CDTF">2020-11-26T09:40:51Z</dcterms:created>
  <dcterms:modified xsi:type="dcterms:W3CDTF">2021-03-30T13:15:22Z</dcterms:modified>
</cp:coreProperties>
</file>