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01" activeTab="0"/>
  </bookViews>
  <sheets>
    <sheet name="perspektywy" sheetId="1" r:id="rId1"/>
    <sheet name="skróty" sheetId="2" r:id="rId2"/>
  </sheets>
  <definedNames>
    <definedName name="_xlnm._FilterDatabase" localSheetId="0">'perspektywy'!$A$156:$I$180</definedName>
    <definedName name="_xlnm._FilterDatabase_1">#REF!</definedName>
    <definedName name="_xlnm._FilterDatabase_1_1">'perspektywy'!$A$156:$I$180</definedName>
    <definedName name="_xlnm.Print_Area" localSheetId="0">'perspektywy'!$A$3:$I$184</definedName>
    <definedName name="Excel_BuiltIn__FilterDatabase" localSheetId="0">'perspektywy'!$A$156:$I$180</definedName>
    <definedName name="_xlnm.Print_Area" localSheetId="0">'perspektywy'!$A$3:$I$184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56" authorId="0">
      <text>
        <r>
          <rPr>
            <b/>
            <sz val="9"/>
            <color indexed="8"/>
            <rFont val="Tahoma"/>
            <family val="2"/>
          </rPr>
          <t xml:space="preserve">Katarzyna Szmigiel:
</t>
        </r>
        <r>
          <rPr>
            <sz val="9"/>
            <color indexed="8"/>
            <rFont val="Tahoma"/>
            <family val="2"/>
          </rPr>
          <t>DOFINANSOWANIE DLA CAŁOŚCI PROJEKTU</t>
        </r>
      </text>
    </comment>
    <comment ref="H156" authorId="0">
      <text>
        <r>
          <rPr>
            <b/>
            <sz val="9"/>
            <color indexed="8"/>
            <rFont val="Tahoma"/>
            <family val="2"/>
          </rPr>
          <t xml:space="preserve">Katarzyna Szmigiel:
</t>
        </r>
        <r>
          <rPr>
            <sz val="9"/>
            <color indexed="8"/>
            <rFont val="Tahoma"/>
            <family val="2"/>
          </rPr>
          <t>DOFINANSOWANIE DLA POLITECHNIKI</t>
        </r>
      </text>
    </comment>
  </commentList>
</comments>
</file>

<file path=xl/sharedStrings.xml><?xml version="1.0" encoding="utf-8"?>
<sst xmlns="http://schemas.openxmlformats.org/spreadsheetml/2006/main" count="1300" uniqueCount="680">
  <si>
    <t>Projekty dotychczas zrealizowane w Politechnice Śląskiej w podziale na okresy programowania</t>
  </si>
  <si>
    <t>PROJEKTY STRUKTURALNE W PERSPEKTYWIE 2004-2006</t>
  </si>
  <si>
    <t>LP.</t>
  </si>
  <si>
    <t>Program</t>
  </si>
  <si>
    <t>Tytuł</t>
  </si>
  <si>
    <t>Jednostka</t>
  </si>
  <si>
    <t>czas trwania</t>
  </si>
  <si>
    <t>całkowite koszty projektu
PLN</t>
  </si>
  <si>
    <t>dofinansowanie projektu
PLN</t>
  </si>
  <si>
    <t xml:space="preserve">budżet dla Politechniki Śląskiej PLN </t>
  </si>
  <si>
    <t>rola Politechniki Śląskiej</t>
  </si>
  <si>
    <t>1.</t>
  </si>
  <si>
    <t>1.4.1 SPO WKP</t>
  </si>
  <si>
    <t>System monitorowania i zarządzania eksploatacją sieci wodociągów i kanalizacji miasta Rybnik</t>
  </si>
  <si>
    <t>RMT6</t>
  </si>
  <si>
    <t>01.10.2005-31.10.2007</t>
  </si>
  <si>
    <t>partner</t>
  </si>
  <si>
    <t>2.</t>
  </si>
  <si>
    <t>Moduły wideo detektorów pojazdów ZIR-WD do sterowania i nadzoru ruchu drogowego</t>
  </si>
  <si>
    <t>RT5</t>
  </si>
  <si>
    <t>02.01.2006-30.06.2007</t>
  </si>
  <si>
    <t>3.</t>
  </si>
  <si>
    <t>1.4.5 SPO WKP</t>
  </si>
  <si>
    <t>Priorytetowe technologie dla zrównoważonego rozwoju województwa śląskiego</t>
  </si>
  <si>
    <t>ROZ</t>
  </si>
  <si>
    <t>01.05.2006-31.05.2008</t>
  </si>
  <si>
    <t>koordynator</t>
  </si>
  <si>
    <t>4.</t>
  </si>
  <si>
    <t>Foresight technologiczny w zakresie materiałów polimerowych</t>
  </si>
  <si>
    <t>RM2</t>
  </si>
  <si>
    <t>05.2006-04.2008</t>
  </si>
  <si>
    <t>5.</t>
  </si>
  <si>
    <t xml:space="preserve">Scenariusze rozwoju technologicznego przemysłu wydobywczego rud miedzi i surowców towarzyszących </t>
  </si>
  <si>
    <t>RG</t>
  </si>
  <si>
    <t>01.07.2006-30.06.2008</t>
  </si>
  <si>
    <t>6.</t>
  </si>
  <si>
    <t>Scenariusze rozwoju technologicznego przemysłu wydobywczego węgla kamiennego</t>
  </si>
  <si>
    <t>7.</t>
  </si>
  <si>
    <t>Technologia Wytwarzania i zastosowanie magnetycznie miękkich stopów szybkoschładzanych w przemyśle energoelektronicznym i elektrotechnicznym</t>
  </si>
  <si>
    <t>RE5</t>
  </si>
  <si>
    <t>02.03.2006 - 06.2008</t>
  </si>
  <si>
    <t>8.</t>
  </si>
  <si>
    <t>2.6 ZPORR</t>
  </si>
  <si>
    <t>Tworzenie Sieci Współpracy Śląskiego Centrum Zaawansowanych Technologii na poziomie regionalnym</t>
  </si>
  <si>
    <t>14.02.2005 - 30.12.2007</t>
  </si>
  <si>
    <t>9.</t>
  </si>
  <si>
    <t>Jednostka Zarządzająca Regionalnym Systemem Innowacji w Województwie Śląskim</t>
  </si>
  <si>
    <t>01.01.2005 -31.12.2007</t>
  </si>
  <si>
    <t>10.</t>
  </si>
  <si>
    <t>Sieć Efektywnej Komercjalizacji Technologii - projekt pilotażowy w Gliwicach</t>
  </si>
  <si>
    <t>01.01.2005 - 30.06.2007</t>
  </si>
  <si>
    <t>11.</t>
  </si>
  <si>
    <t>2.3 SPO RZL</t>
  </si>
  <si>
    <t>Studia Podyplomowe "System zapewnienia bezpieczeństwa zdrowotnego żywności HACCP"</t>
  </si>
  <si>
    <t>ROZ3</t>
  </si>
  <si>
    <t>04.05.2006-31.03.2008</t>
  </si>
  <si>
    <t>12.</t>
  </si>
  <si>
    <t>1.3.1 ZPORR</t>
  </si>
  <si>
    <t>„Utworzenie Wielofunkcyjnego Laboratorium CAD/CAM i Diagnostyki Technicznej”</t>
  </si>
  <si>
    <t>23.05.2005-14.07.2006</t>
  </si>
  <si>
    <t>13.</t>
  </si>
  <si>
    <t>Innowacyjny Śląski Klaster Czystych Technologii Węglowych</t>
  </si>
  <si>
    <t>RIE6</t>
  </si>
  <si>
    <t>01.03.2006 - 31.08.2007</t>
  </si>
  <si>
    <t>14.</t>
  </si>
  <si>
    <t>Śląski klaster- Inteligentny System Zarządzania Transportem Publicznym</t>
  </si>
  <si>
    <t>RAU2</t>
  </si>
  <si>
    <t>01.03.2006 - 31.03.2008</t>
  </si>
  <si>
    <t>15.</t>
  </si>
  <si>
    <t>Studia Podyplomowe "Zarządzanie jakością w przedsiębiorstwie"</t>
  </si>
  <si>
    <t>01.11.2006-31.03.2008</t>
  </si>
  <si>
    <t>16.</t>
  </si>
  <si>
    <t>1.4.3 SPO WKP</t>
  </si>
  <si>
    <t>Modernizacja laboratorium specjalnej syntezy chemicznej i laboratorium kompozytów organiczno-nieorganicznych</t>
  </si>
  <si>
    <t>RCH5</t>
  </si>
  <si>
    <t>01.01.2007-11.2007</t>
  </si>
  <si>
    <t>17.</t>
  </si>
  <si>
    <t>Wyposażenie Laboratorium Zastosowań Metod Sztucznej Inteligencji</t>
  </si>
  <si>
    <t>RMT4</t>
  </si>
  <si>
    <t>01.08.2007-30.06.2008</t>
  </si>
  <si>
    <t>18.</t>
  </si>
  <si>
    <t>1.4.2 SPO WKP</t>
  </si>
  <si>
    <t>Utworzenie Laboratorium Kompatybilności Elektromagnetycznej w Politechnice Śląskiej</t>
  </si>
  <si>
    <t>19.</t>
  </si>
  <si>
    <t>Wyposażenie laboratoriów Mechatroniki i Budowy Poj. Sam. na Wydziale Transportu Politechniki Śląskiej</t>
  </si>
  <si>
    <t>RT2</t>
  </si>
  <si>
    <t>21.03.2008-30.09.2008</t>
  </si>
  <si>
    <t>SUMA:</t>
  </si>
  <si>
    <t>POZOSTAŁE PROJEKTY W OKRESIE 2004-2008</t>
  </si>
  <si>
    <t>P-NRF</t>
  </si>
  <si>
    <t>Badania rozwojowe wysokosprawnych ziębiarek i pomp ciepła małej mocy na proekologiczny czynnik chłodniczy R744, wykorzystujących dwufazowe strumienice w celu odzyskania strat dławienia</t>
  </si>
  <si>
    <t>01.05.2008 - 31.07.2011</t>
  </si>
  <si>
    <t>Ciągłe technologie produkcji komponentów żywności i farmaceutyków z surowców odnawialnych w nanostrukturalnych mikrorektorach. Przykładowe rozwiązania syntezy kwasu glukonowego i naturalnych związków zapachowych</t>
  </si>
  <si>
    <t>RCH6</t>
  </si>
  <si>
    <t>01.05.2008 - 28.02.2011</t>
  </si>
  <si>
    <t>Systemy informatyczne w badaniach geologicznych</t>
  </si>
  <si>
    <t>01.05.2008 - 15.12.2009</t>
  </si>
  <si>
    <t>EQUAL</t>
  </si>
  <si>
    <t>Dynamizm i doświadczenie - wspólne sterowanie zmianą</t>
  </si>
  <si>
    <t>01.07.2005 - 31.03.2008</t>
  </si>
  <si>
    <t>Odziedzicz pracę</t>
  </si>
  <si>
    <t>01.06.2005 - 31.12.2007</t>
  </si>
  <si>
    <t>PROJEKTY STRUKTURALNE W PERSPEKTYWIE 2007-2013</t>
  </si>
  <si>
    <t>1.3.1 PO IG</t>
  </si>
  <si>
    <t xml:space="preserve">Innowacyjne materiały do zastosowań w energooszczędnych i proekologicznych urządzeniach elektrycznych </t>
  </si>
  <si>
    <t>01.01.2009 - 30.06.2015</t>
  </si>
  <si>
    <t>1.1.1 PO IG</t>
  </si>
  <si>
    <t>Foresight wiodących technologii kształtowania własności powierzchni materiałów inżynierskich i biomedycznych</t>
  </si>
  <si>
    <t>RMT1</t>
  </si>
  <si>
    <t>01.04.2009 - 30.09.2012</t>
  </si>
  <si>
    <t>Innowacyjne technologie wielofunkcyjnych materiałów i struktur dla elektroniki, fotoniki, spintroniki i technik sensorowych (InTechFun)</t>
  </si>
  <si>
    <t>RE4</t>
  </si>
  <si>
    <t>01.09.2008 - 25.07.2014</t>
  </si>
  <si>
    <t>1.1.2 PO IG</t>
  </si>
  <si>
    <t>Nowoczesne technologie materiałowe stosowane w przemyśle lotniczym</t>
  </si>
  <si>
    <t>01.07.2008 - 31.12.2015</t>
  </si>
  <si>
    <t>1.1.1. PO IG</t>
  </si>
  <si>
    <t>Foresight w zakresie priorytetowych i innowacyjnych technologii zagospodarowania odpadów pochodzących z górnictwa węgla kamiennego</t>
  </si>
  <si>
    <t>RG5</t>
  </si>
  <si>
    <t>01.04.2009 - 30.09.2011</t>
  </si>
  <si>
    <t>System zarządzania likwidacją emisji CO2 ze zwałowisk odpadów powęglowych</t>
  </si>
  <si>
    <t>01.04.2009 - 10.07.2012</t>
  </si>
  <si>
    <t>Foresight technologiczny rozwoju sektora usług publicznych w Górnośląskim Obszarze Metropolitarnym</t>
  </si>
  <si>
    <t>ROZ4</t>
  </si>
  <si>
    <t>01.11.2008 - 30.06.2011</t>
  </si>
  <si>
    <t>Opracowanie metod przygotowania biomasy rolnej do energetycznego wykorzystania</t>
  </si>
  <si>
    <t>01.04.2009 - 31.12.2011</t>
  </si>
  <si>
    <t xml:space="preserve">Innowacyjne spoiwa cementowe i betony z wykorzystaniem popiołu lotnego wapiennego </t>
  </si>
  <si>
    <t>RB4</t>
  </si>
  <si>
    <t>01.04.2009 - 30.11.2013</t>
  </si>
  <si>
    <t>Inżynieria Internetu Przyszłości</t>
  </si>
  <si>
    <t>01.01.2010 - 30.06.2013</t>
  </si>
  <si>
    <t xml:space="preserve">Cukry jako surowce odnawialne w syntezie produktów o wysokiej wartości dodanej </t>
  </si>
  <si>
    <t>RCH2</t>
  </si>
  <si>
    <t>01.01.2010 - 31.12.2014</t>
  </si>
  <si>
    <t xml:space="preserve">Wyzwania zrównoważonego użytkowania terenu na przykładzie województwa Śląskiego - scenariusze 2050 </t>
  </si>
  <si>
    <t>RAR1</t>
  </si>
  <si>
    <t>09.03.2009 - 30.09.2012</t>
  </si>
  <si>
    <t>Biotransformacje użyteczne w przemyśle farmaceutycznym i kosmetycznym</t>
  </si>
  <si>
    <t xml:space="preserve">Innowacyjne środki i efektywne metody poprawy bezpieczeństwa i trwałości obiektów budowlanych i infrastruktury transportowej w strategii zrównoważonego rozwoju </t>
  </si>
  <si>
    <t>RB6</t>
  </si>
  <si>
    <t>POMOST
 1.2 PO IG</t>
  </si>
  <si>
    <t>Program POMOST - wsparcie dla kobiet w ciąży</t>
  </si>
  <si>
    <t>06.04.2010 - 17.09.2010</t>
  </si>
  <si>
    <t xml:space="preserve">Zaawansowane materiały i technologie ich wytwarzania </t>
  </si>
  <si>
    <t>RM3</t>
  </si>
  <si>
    <t>01.04.2009 - 31.12.2015</t>
  </si>
  <si>
    <t>1.2 PO IG (VENTURES)</t>
  </si>
  <si>
    <t>Rehabilitacyjny egzoszkielet kończyn dolnych</t>
  </si>
  <si>
    <t>RAU1</t>
  </si>
  <si>
    <t>01.07.2011-31.12.2013</t>
  </si>
  <si>
    <t xml:space="preserve">1.2 PO IG (POMOST)  </t>
  </si>
  <si>
    <t>Polythiophene block copolymers tailored for energy-efficient membrane separations: design, preparation, characterization and evaluation of gas transport</t>
  </si>
  <si>
    <t>RCH4</t>
  </si>
  <si>
    <t>01.11.2011- 31.01.2015</t>
  </si>
  <si>
    <t>Projektowanie, synteza i ocena aktywności przeciwnowotworowej glikokogniugatów pochodnych genisteiny</t>
  </si>
  <si>
    <t>01.07.2012 - 31.12.2013</t>
  </si>
  <si>
    <t>20.</t>
  </si>
  <si>
    <t xml:space="preserve"> PO IG
(POMOST) </t>
  </si>
  <si>
    <t>Bioactive and biobompatible hydrogels based on trehalose or salicin</t>
  </si>
  <si>
    <t>01.11.2012 - 30.06.2015</t>
  </si>
  <si>
    <t>21.</t>
  </si>
  <si>
    <t xml:space="preserve">Opracowanie innowacyjnych rozwiązań informatycznych i konstrukcyjnych w dziedzinie teleopieki medycznej </t>
  </si>
  <si>
    <t>RIB1</t>
  </si>
  <si>
    <t>01.06.2013-31.12.2015</t>
  </si>
  <si>
    <t>22.</t>
  </si>
  <si>
    <t>1.3.1. PO IG</t>
  </si>
  <si>
    <t>Opracowanie innowacyjnej metody identyfikacji mówcy dla podniesienia stopnia bezpieczeństwa systemów teleinformatycznych</t>
  </si>
  <si>
    <t>RAU3</t>
  </si>
  <si>
    <t>01.04.2013-30.09.2015</t>
  </si>
  <si>
    <t>23.</t>
  </si>
  <si>
    <t>1.1.3 PO IG Generacja Przyszłości</t>
  </si>
  <si>
    <t>Smart Power - Innowacyjny, wysokosprawny pojazd elektryczny przeznaczony do startu w światowych zawodach Shell Eco-marathon</t>
  </si>
  <si>
    <t>RMT</t>
  </si>
  <si>
    <t>20.06.2013-20.06.2015</t>
  </si>
  <si>
    <t>24.</t>
  </si>
  <si>
    <t>Rozwój bezzałogowych systemów latających wyposażonych w moduły widzenia maszynowego oraz wielofunkcyjne układy sterowania zwiększające stopień autonomii lotu (R-BSL)</t>
  </si>
  <si>
    <t>13.06.2013-12.02.2015</t>
  </si>
  <si>
    <t>25.</t>
  </si>
  <si>
    <t>1.3.2 PO IG</t>
  </si>
  <si>
    <t>DIAGNOSTYKA SIŁOWNI WIATROWYCH - ochrona własności przemysłowej tworzonej w Politechnice Śląskiej</t>
  </si>
  <si>
    <t>RJO5</t>
  </si>
  <si>
    <t>01.10.2013-30.12.2015</t>
  </si>
  <si>
    <t>26.</t>
  </si>
  <si>
    <t xml:space="preserve">1.1.3 PO IG  </t>
  </si>
  <si>
    <t>Brokerzy Innowacji</t>
  </si>
  <si>
    <t>RIB0</t>
  </si>
  <si>
    <t>27.09.2013-30.09.2015</t>
  </si>
  <si>
    <t>27.</t>
  </si>
  <si>
    <t>1.1.3 PO IG</t>
  </si>
  <si>
    <t>Inkubator Innowacyjności</t>
  </si>
  <si>
    <t>01.02.2014-30.09.2015</t>
  </si>
  <si>
    <t>28.</t>
  </si>
  <si>
    <t>Elektryczny bolid - Silesian Greenpower</t>
  </si>
  <si>
    <t>RMT2</t>
  </si>
  <si>
    <t>02.10.2014-01.10.2015</t>
  </si>
  <si>
    <t>29.</t>
  </si>
  <si>
    <t>RAU0</t>
  </si>
  <si>
    <t>25.09.2014-30.09.2015</t>
  </si>
  <si>
    <t>30.</t>
  </si>
  <si>
    <t>1.1.3 PO IG
Uniwersytet Młodych Wynalazców</t>
  </si>
  <si>
    <t>FILOMATA i badania biologiczno - chemiczne gleby skażonej trwałymi zanieczyszczeniami organicznymi (TZO) - FILBIOCHEM</t>
  </si>
  <si>
    <t>RJP8</t>
  </si>
  <si>
    <t>15.12.2014-15.11.2015</t>
  </si>
  <si>
    <t>31.</t>
  </si>
  <si>
    <t>Wielokryterialna optymalizacja zdolności operacyjnych bezzałogowych obiektów latających</t>
  </si>
  <si>
    <t>17.12.2014-17.10.2015</t>
  </si>
  <si>
    <t>32.</t>
  </si>
  <si>
    <t>Projekt i wykonanie bezpiecznika aktywowanego cięgnem ze stopu z pamięcią kształtu</t>
  </si>
  <si>
    <t>RE6</t>
  </si>
  <si>
    <t>17.12.2014-15.11.2015</t>
  </si>
  <si>
    <t>33.</t>
  </si>
  <si>
    <t>9.4 PO KL</t>
  </si>
  <si>
    <t>Nowe kompetencje dla nauczycieli i pracowników administracji oświaty</t>
  </si>
  <si>
    <t>03.11.2008 - 31.10.2010</t>
  </si>
  <si>
    <t>34.</t>
  </si>
  <si>
    <t>4.1.1 PO KL</t>
  </si>
  <si>
    <t>I etap wdrożenia kompleksowego Programu Rozwojowego Politechniki Śląskiej w Gliwicach</t>
  </si>
  <si>
    <t>projekt ogólnouczelniany</t>
  </si>
  <si>
    <t>01.08.2008 - 01.08.2011</t>
  </si>
  <si>
    <t>35.</t>
  </si>
  <si>
    <t>4.1.2 PO KL</t>
  </si>
  <si>
    <t>Zamawianie kształcenia na kierunkach technicznych, matematycznych i przyrodniczych – pilotaż</t>
  </si>
  <si>
    <t>21.08.2008 - 15.03.2012</t>
  </si>
  <si>
    <t>36.</t>
  </si>
  <si>
    <t>Unowocześnienie i rozszerzanie oferty edukacyjnej na kierunku Automatyka i Robotyka na Wydziale Automatyki, Elektroniki i Informatyki Politechniki Śląskiej – otwarcie specjalności i przygotowanie kadry</t>
  </si>
  <si>
    <t>05.01.2009 - 29.09.2012</t>
  </si>
  <si>
    <t>37.</t>
  </si>
  <si>
    <t>8.2.1 PO KL</t>
  </si>
  <si>
    <t>START – Program promocji przedsiębiorczości w uczelniach wyższych w województwie śląskim</t>
  </si>
  <si>
    <t>RD3</t>
  </si>
  <si>
    <t>02.06.2009 - 31.05.2011</t>
  </si>
  <si>
    <t>38.</t>
  </si>
  <si>
    <t>2.1 PO IG</t>
  </si>
  <si>
    <t>Śląska BIO-FARMA. Centrum Biotechnologii, Bioinżynierii i Bioinformatyki</t>
  </si>
  <si>
    <t>15.11.2007 - 30.04.2013</t>
  </si>
  <si>
    <t>39.</t>
  </si>
  <si>
    <t>Aktywizacja społeczności akademickiej jako element realizacji Regionalnej Strategii Innowacji</t>
  </si>
  <si>
    <t>01.09.2009 - 31.05.2011</t>
  </si>
  <si>
    <t>40.</t>
  </si>
  <si>
    <t>13.1 PO IiŚ</t>
  </si>
  <si>
    <t>Naukowo-Dydaktyczne Centrum Nowych Technologii - Politechnika Śląska</t>
  </si>
  <si>
    <t>01.01.2008 - 31.12.2014</t>
  </si>
  <si>
    <t>41.</t>
  </si>
  <si>
    <t xml:space="preserve">8.1 RPO </t>
  </si>
  <si>
    <t>Modernizacja laboratoriów Wydziału Chemicznego i Wydziału Mechanicznego Technologicznego oraz modernizacja auli Wydziału Elektrycznego Politechniki Śląskiej w Gliwicach</t>
  </si>
  <si>
    <t>30.10.2007 - 18.05.2009</t>
  </si>
  <si>
    <t>42.</t>
  </si>
  <si>
    <t xml:space="preserve">2.3 PO IG </t>
  </si>
  <si>
    <t>Platrofrma Obsługi Nauki PLATON - Etap I: Kontener usług wspólnych</t>
  </si>
  <si>
    <t>RJP2</t>
  </si>
  <si>
    <t>01.07.2008 - 28.09.2012</t>
  </si>
  <si>
    <t>43.</t>
  </si>
  <si>
    <t>4.1.1 POKL</t>
  </si>
  <si>
    <t>Otwarcie i rozwój studiów inżynierskich i doktoranckich w zakresie nanotechnologii i nauki o materiałach</t>
  </si>
  <si>
    <t>01.02.2009 - 30.09.2014</t>
  </si>
  <si>
    <t>44.</t>
  </si>
  <si>
    <t xml:space="preserve">Unowocześnienie i rozszerzenie oferty edukacyjnej na kierunku Chemia na Wydziale Chemicznym Politechniki Śląskiej - otwarcie specjalności Chemia Bioorganiczna </t>
  </si>
  <si>
    <t>01.11.2009 - 30.10.2013</t>
  </si>
  <si>
    <t>45.</t>
  </si>
  <si>
    <t>2.1.1 PO KL</t>
  </si>
  <si>
    <t xml:space="preserve">Nowoczesne narzędzia zarządzania w biznesie </t>
  </si>
  <si>
    <t>ROZ5</t>
  </si>
  <si>
    <t>16.10.2009 - 15.10.2011</t>
  </si>
  <si>
    <t>46.</t>
  </si>
  <si>
    <t>Przedsiębiorczy naukowiec</t>
  </si>
  <si>
    <t>02.11.2009-29.04.2011</t>
  </si>
  <si>
    <t>47.</t>
  </si>
  <si>
    <t>Utworzenie nowej specjalności Studiów Doktoranckich w Dyscyplinie Informatyka, na Wydziale AEiI Politechniki Śląskiej: Eksploracja Danych (Data Mining)</t>
  </si>
  <si>
    <t>01.10.2009 - 30.06.2015</t>
  </si>
  <si>
    <t>48.</t>
  </si>
  <si>
    <t xml:space="preserve">Modernizacja i doposażenie laboratoriów badania i kształtowania materiałów inżynierskich Politechniki Śląskiej w Gliwicach </t>
  </si>
  <si>
    <t>01.01.2010 - 15.12.2012</t>
  </si>
  <si>
    <t>49.</t>
  </si>
  <si>
    <t>8.1 RPO</t>
  </si>
  <si>
    <t xml:space="preserve">Modernizacja i utworzenie multimedialnych laboratoriów interaktywnego i zdalnego wspomagania nauczania przedmiotów ścisłych na Wydziałach Mat.-Fiz. oraz AEiI Politechniki Śląskiej w Gliwicach </t>
  </si>
  <si>
    <t>RMS1</t>
  </si>
  <si>
    <t>08.05.2009 - 10.02.2012</t>
  </si>
  <si>
    <t>50.</t>
  </si>
  <si>
    <t xml:space="preserve">Kompleksowa modernizacja i przebudowa sal audytoryjnych Wydziału Automatyki, Elektroniki i Informatyki Politechniki Śląskiej w Gliwicach oraz stworzenie laboratorium wirtualnego latania </t>
  </si>
  <si>
    <t>02.01.2007 - 28.11.2011</t>
  </si>
  <si>
    <t>51.</t>
  </si>
  <si>
    <t xml:space="preserve">Otwarcie nowego kierunku studiów i nowych specjalności oraz organizacja specjalistycznych kursów w Politechnice Śląskiej wraz z systemem staży dla kadry akademickiej uczelni </t>
  </si>
  <si>
    <t>RM4</t>
  </si>
  <si>
    <t>01.07.2009 - 30.11.2015</t>
  </si>
  <si>
    <t>52.</t>
  </si>
  <si>
    <t xml:space="preserve">Modernizacja obiektu dydaktycznego Wydziału Inżynierii Środowiska i Energetyki Politechniki Śląskiej w Gliwicach </t>
  </si>
  <si>
    <t>RIE</t>
  </si>
  <si>
    <t>02.01.2009 - 20.06.2012</t>
  </si>
  <si>
    <t>53.</t>
  </si>
  <si>
    <t>6.1.1 PO KL</t>
  </si>
  <si>
    <t xml:space="preserve">Z bezrobotnego pracownik </t>
  </si>
  <si>
    <t>RG3</t>
  </si>
  <si>
    <t>01.01.2010 - 31.03.2011</t>
  </si>
  <si>
    <t>54.</t>
  </si>
  <si>
    <t xml:space="preserve">Z bezrobocia na etat </t>
  </si>
  <si>
    <t>01.03.2010 - 31.05.2011</t>
  </si>
  <si>
    <t>55.</t>
  </si>
  <si>
    <t>8.1.1 PO KL</t>
  </si>
  <si>
    <t xml:space="preserve">ECDL w Zawierciu </t>
  </si>
  <si>
    <t>01.03.2010 - 31.08.2011</t>
  </si>
  <si>
    <t>56.</t>
  </si>
  <si>
    <t>8.2.2 PO KL</t>
  </si>
  <si>
    <t xml:space="preserve">Zarządzanie, wdrażanie i monitorowanie Regionalnej Strategii Innowacji Województwa Śląskiego </t>
  </si>
  <si>
    <t>01.07.2009 - 31.08.2011</t>
  </si>
  <si>
    <t>57.</t>
  </si>
  <si>
    <t xml:space="preserve">Budowa Laboratorium N-D Nanotechnologii i Technologii Materiałowej w Gliwicach </t>
  </si>
  <si>
    <t>01.06.2010 - 30.06.2014</t>
  </si>
  <si>
    <t>58.</t>
  </si>
  <si>
    <t>Interaktywne kształcenie inżyniera</t>
  </si>
  <si>
    <t>01.01.2010 - 30.11.2012</t>
  </si>
  <si>
    <t>59.</t>
  </si>
  <si>
    <t>4.2 PO KL</t>
  </si>
  <si>
    <t>Interaktywna platforma internetowa kwartalnika Archives of Foundry Engineering</t>
  </si>
  <si>
    <t>RMT8</t>
  </si>
  <si>
    <t>01.11.2010-31.10.2012</t>
  </si>
  <si>
    <t>60.</t>
  </si>
  <si>
    <t xml:space="preserve">Wiedza i doświadczenie projektowe wizytówką absolwenta kierunku automatyka i robotyka na Wydziale Automatyki, Elektroniki i Informatyki </t>
  </si>
  <si>
    <t>01.09.2010-31.05.2015</t>
  </si>
  <si>
    <t>61.</t>
  </si>
  <si>
    <t>Inżynier Informatyk - zawód z przyszłością</t>
  </si>
  <si>
    <t>RE3</t>
  </si>
  <si>
    <t>01.07.2010-30.05.2015</t>
  </si>
  <si>
    <t>62.</t>
  </si>
  <si>
    <t>Uatrakcyjnienie zajęć na kierunku Mechanika i Budowa Maszyn na Wydziale Mechanicznym Technologicznym, Politechniki Śląskiej</t>
  </si>
  <si>
    <t>RMT0</t>
  </si>
  <si>
    <t>01.06.2010-30.06.2015</t>
  </si>
  <si>
    <t>63.</t>
  </si>
  <si>
    <t>Uatrakcyjnienie zajęć na kierunku Mechatronika na Wydziale Mechanicznym Technologicznym, Politechniki Śląskiej</t>
  </si>
  <si>
    <t>64.</t>
  </si>
  <si>
    <t>Uatrakcyjnienie zajęć na kierunku Automatyka i Robotyka na Wydziale Mechanicznym Technologicznym, Politechniki Śląskiej</t>
  </si>
  <si>
    <t>65.</t>
  </si>
  <si>
    <t>Ekofachowcy ze Śląska</t>
  </si>
  <si>
    <t>RIE4</t>
  </si>
  <si>
    <t>01.05.2010-28.02.2014</t>
  </si>
  <si>
    <t>66.</t>
  </si>
  <si>
    <t>2.3.2 POIG</t>
  </si>
  <si>
    <t>Rozwój sprzętowo-programowy platformy i lokalnej sieci dla wirtualnej infrastruktury informatycznej Biblioteki Głównej Politechniki Śląskiej w celu pozyskania, tworzenia i udostępniania zasobów naukowych</t>
  </si>
  <si>
    <t>RJO1</t>
  </si>
  <si>
    <t>26.02.2010-31.03.2014</t>
  </si>
  <si>
    <t>67.</t>
  </si>
  <si>
    <t>8.1.2 PO KL</t>
  </si>
  <si>
    <t>Diagnoza potencjału gospodarki województwa śląskiego pod kątem rozwoju kompetencji informacyjno-komunikacyjnych pracowników i pracodawców</t>
  </si>
  <si>
    <t>ROZ2</t>
  </si>
  <si>
    <t>01.12.2010-30.03.2012</t>
  </si>
  <si>
    <t>68.</t>
  </si>
  <si>
    <t xml:space="preserve">Stawiamy na rozwój – studia podyplomowe dla nauczycieli </t>
  </si>
  <si>
    <t>01.02.2011- 31.05.2012</t>
  </si>
  <si>
    <t>69.</t>
  </si>
  <si>
    <t>Rozbudowa 21 środowiskowych sieci teleinformatycznych nauki - NewMAN</t>
  </si>
  <si>
    <t>01.02.2009- 30.06.2012</t>
  </si>
  <si>
    <t>70.</t>
  </si>
  <si>
    <t>Edukacja dla zrównoważonego rozwoju</t>
  </si>
  <si>
    <t>01.08.2011- 29.02.2012</t>
  </si>
  <si>
    <t>71.</t>
  </si>
  <si>
    <t>5.2.1 PO KL</t>
  </si>
  <si>
    <t>Kompetentni urzędnicy</t>
  </si>
  <si>
    <t>ROZ1</t>
  </si>
  <si>
    <t>01.03.2011- 30.12.2012</t>
  </si>
  <si>
    <t>72.</t>
  </si>
  <si>
    <t>SWIFT (Stypendia Wspomagające Innowacyjne Forum Technologii)</t>
  </si>
  <si>
    <t>01.09.2011-31.08.2013</t>
  </si>
  <si>
    <t>73.</t>
  </si>
  <si>
    <t>Z matrycą do innowacyjnej przedsiębiorczości</t>
  </si>
  <si>
    <t>01.08.2011-30.06.2014</t>
  </si>
  <si>
    <t>74.</t>
  </si>
  <si>
    <t>Akademia Przedsiębiorczego Naukowca</t>
  </si>
  <si>
    <t>01.08.2011-31.07.2013</t>
  </si>
  <si>
    <t>75.</t>
  </si>
  <si>
    <t>Przedsiębiorczość Akademicka na START</t>
  </si>
  <si>
    <t>76.</t>
  </si>
  <si>
    <t xml:space="preserve">NANATRIM - Poprawa atrakcyjności kształcenia na makrokierunku Nanotechnologia i Technologie Procesów Materiałowych </t>
  </si>
  <si>
    <t>01.06.2011-31.12.2015</t>
  </si>
  <si>
    <t>77.</t>
  </si>
  <si>
    <t>QUAPINFO - Zwiększenie atrakcyjności i jakości kształcenia na makrokierunku Informatyka Stosowana z Komputerową Nauką o Materiałach</t>
  </si>
  <si>
    <t>78.</t>
  </si>
  <si>
    <t>Program mentorski receptą na efektywne kształcenie na makrokierunku autoamtyka i robotyka, elektronika i telekomunikacja, informatyka na Politechnice Śląskiej</t>
  </si>
  <si>
    <t>01.06.2011-31.05.2015</t>
  </si>
  <si>
    <t>79.</t>
  </si>
  <si>
    <t>Design Silesia II</t>
  </si>
  <si>
    <t>RAR4</t>
  </si>
  <si>
    <t>01.04.2011- 31.12.2013</t>
  </si>
  <si>
    <t>80.</t>
  </si>
  <si>
    <t>Zarządzanie, wdrażanie i monitorowanie Regionalnej Strategii Innowacji Województwa Śląskiego (III edycja)</t>
  </si>
  <si>
    <t>01.09.2011-30.09.2013</t>
  </si>
  <si>
    <t>81.</t>
  </si>
  <si>
    <t>Transfer wiedzy i praktyki</t>
  </si>
  <si>
    <t>01.07.2012-30.06.2014</t>
  </si>
  <si>
    <t>82.</t>
  </si>
  <si>
    <t>Matematyka - interaktywne studia z przyszłością</t>
  </si>
  <si>
    <t>01.07.2012 - 31.10.2015</t>
  </si>
  <si>
    <t>83.</t>
  </si>
  <si>
    <t>Wciśnij Enter, zrób karierę – Informatyk – zawód dla kobiet i mężczyzn</t>
  </si>
  <si>
    <t>01.06.2012-31.12.2015</t>
  </si>
  <si>
    <t>84.</t>
  </si>
  <si>
    <t>Kompetentni inżynierowie mechanicy dla sektora energetyki</t>
  </si>
  <si>
    <t>85.</t>
  </si>
  <si>
    <t>Nowoczesne kadry dla Nowoczesnej Energetyki</t>
  </si>
  <si>
    <t>RIE5</t>
  </si>
  <si>
    <t>86.</t>
  </si>
  <si>
    <t>Ekoinnowacyjni</t>
  </si>
  <si>
    <t>RIE3</t>
  </si>
  <si>
    <t>87.</t>
  </si>
  <si>
    <t>IMOTECH - Poprawa atrakcyjności kształcenia na kierunku Inżynieria Materiałowa</t>
  </si>
  <si>
    <t>02.04.2012-22.12.2015</t>
  </si>
  <si>
    <t>88.</t>
  </si>
  <si>
    <t>Inżynieria Materiałowa - Ciekawe studia, pewna przyszłość</t>
  </si>
  <si>
    <t>RM0</t>
  </si>
  <si>
    <t>01.08.2012-31.10.2015</t>
  </si>
  <si>
    <t>89.</t>
  </si>
  <si>
    <t>ZIP -Zostań Inżynierem Przyszłości</t>
  </si>
  <si>
    <t>01.10.2012-31.12.2015</t>
  </si>
  <si>
    <t>90.</t>
  </si>
  <si>
    <t>9.3 PO IiŚ</t>
  </si>
  <si>
    <t>Termomodernizacja trzech obiektów dydaktycznych Politechniki Śląskiej w Gliwicach</t>
  </si>
  <si>
    <t>20.06.2007-31.01.2015</t>
  </si>
  <si>
    <t>91.</t>
  </si>
  <si>
    <t>1.3 RPO</t>
  </si>
  <si>
    <t>Wyposażenie laboratorium Wydziału Budownictwa Politechniki Śląskiej w Gliwicach w nowoczesną aparaturę do badań dynamicznych obiektów mostowych</t>
  </si>
  <si>
    <t>RB3</t>
  </si>
  <si>
    <t>19.11.2012-30.06.2014</t>
  </si>
  <si>
    <t>92.</t>
  </si>
  <si>
    <t>Fundusz stypendialno-stażowy na rzecz rozwoju transferu wiedzy w regionie</t>
  </si>
  <si>
    <t>01.08.2013-31.07.2015</t>
  </si>
  <si>
    <t>93.</t>
  </si>
  <si>
    <t>1.3 RPO WSL</t>
  </si>
  <si>
    <t>Budowa wirtualnej infrastruktury informatycznej dla regionalnej zintegrowanej naukowo-technicznej bazy wiedzy BAWINATECH w Gliwicach</t>
  </si>
  <si>
    <t>10.11.2011-31.12.2015</t>
  </si>
  <si>
    <t>94.</t>
  </si>
  <si>
    <t>2.3.1 PO IG</t>
  </si>
  <si>
    <t>Górnośląskie Centrum Obliczeń Naukowych i Inżynierskich</t>
  </si>
  <si>
    <t>RAU</t>
  </si>
  <si>
    <t>95.</t>
  </si>
  <si>
    <t>Zintegrowany system informatyczny wspomagający badania nad nowotworami pochodzenia środowiskowego</t>
  </si>
  <si>
    <t>01.03.2014-31.12.2015</t>
  </si>
  <si>
    <t>96.</t>
  </si>
  <si>
    <t xml:space="preserve">Inżynier bez granic - nowoczesne formy kształcenia bazujące na współpracy ponadnarodowej </t>
  </si>
  <si>
    <t>01.01.2014-30.06.2015</t>
  </si>
  <si>
    <t>97.</t>
  </si>
  <si>
    <t xml:space="preserve">ZKZEiTZ - Zwiększenie kompetencji zawodowych studentów na kierunku EiT Politechniki Śląskiej w Gliwicach </t>
  </si>
  <si>
    <t>01.10.2014-30.09.2015</t>
  </si>
  <si>
    <t>98.</t>
  </si>
  <si>
    <t>Inżynier XXI w.</t>
  </si>
  <si>
    <t>RR12</t>
  </si>
  <si>
    <t>01.11.2014-30.09.2015</t>
  </si>
  <si>
    <t>99.</t>
  </si>
  <si>
    <t>4.2 PO KL
SKILLS-INTER</t>
  </si>
  <si>
    <t>Systemy miejscowego dozowania leków przeciwnowotworowych oparte na polimerach przewodzących</t>
  </si>
  <si>
    <t>01.02.2015-31.01.2016</t>
  </si>
  <si>
    <t>100.</t>
  </si>
  <si>
    <t>4.2 PO KL
SKILLS-IMPULS</t>
  </si>
  <si>
    <t>Kolektor słoneczny wykorzystujący wielościenne nanorurki węglowe i biobezpieczne nanociecze grzewcze</t>
  </si>
  <si>
    <t>01.01.2015-31(30).11.2015</t>
  </si>
  <si>
    <t>101.</t>
  </si>
  <si>
    <t>PL-LAB2020: Infrastruktura badawcza dla badań w obszarze programu Horyzont 2020</t>
  </si>
  <si>
    <t>01.09.2014-31.12.2015</t>
  </si>
  <si>
    <t>102.</t>
  </si>
  <si>
    <t>Realizacja w SASK usług o wysokim poziomie niezawodności</t>
  </si>
  <si>
    <t>103.</t>
  </si>
  <si>
    <t>Jak uchronić samolot przed skutkami uderzenia pioruna? Nowy materiał konstrukcyjny dla lotnictwa</t>
  </si>
  <si>
    <t>01.08.2015-31.07.2016</t>
  </si>
  <si>
    <t>104.</t>
  </si>
  <si>
    <t>4.2 PO KL
SKILLS</t>
  </si>
  <si>
    <t>Innowacyjna metoda odzysku platyny z zużytych katalizatorów samochodowych</t>
  </si>
  <si>
    <t>01.09.2015- 31.08.2016</t>
  </si>
  <si>
    <t>POZOSTAŁE PROJEKTY W OKRESIE 2011-2017</t>
  </si>
  <si>
    <t>lata trwania</t>
  </si>
  <si>
    <t>budżet dla Politechniki Śląskiej PLN</t>
  </si>
  <si>
    <t>POL-NOR
CCS 2013</t>
  </si>
  <si>
    <t>Spalanie Tlenowe Mild dla Klimatu i Powietrza (Mild Oxy Combustion for Climate and Air)</t>
  </si>
  <si>
    <t>01.05.2014-30.04.2017</t>
  </si>
  <si>
    <t>Fizykochemiczne efekty sekwestracji CO2 w łupkach gazonośnych na Pomorzu (Physicochemical effects of CO2 sequestration in the Pomeranian gas bearing shales)</t>
  </si>
  <si>
    <t>Opłacalne ekonomicznie i społecznie akceptowane technologie CCS/EOR (Economically efficient and socially accepted CCS/EOR processes)</t>
  </si>
  <si>
    <t>15.04.2014-14.04.2017</t>
  </si>
  <si>
    <t>Polsko-Szwajcarski PB</t>
  </si>
  <si>
    <t>Klimat Północnej Polski w ostatnim 1000 lat. Powiązanie przyszłości z przeszłością (CLIMPOL)</t>
  </si>
  <si>
    <t>RIF</t>
  </si>
  <si>
    <t>01.08.2011-30.09.2015</t>
  </si>
  <si>
    <t>POL -NOR
Small Grant</t>
  </si>
  <si>
    <t>Children exposure to indor air pollutants in nursery schools.
(Badanie wewnętrznych zanieczyszczeń powietrza oddziałujących na dzieci w przedszkolach.)</t>
  </si>
  <si>
    <t>RIE2</t>
  </si>
  <si>
    <t>01.09.2013-31.05.2015</t>
  </si>
  <si>
    <t>POL-NOR</t>
  </si>
  <si>
    <t>Design, environmental impact and performance of energized fluids for fracturing oil and gas reservoir rocks of Central Europe
(Projektowanie, wpływ na środowisko i skuteczność energetyzowanych cieczy do szczelinowania skał zbiornikowych ropy i gazu Europy Środkowej)</t>
  </si>
  <si>
    <t>RG6</t>
  </si>
  <si>
    <t>01.06.2013-30.04.2017</t>
  </si>
  <si>
    <t>Integrated technology for improved energy balance and reduced greenhouse gas emissions at municipal wastewater treatment plants
(Zintegrowana  technologia w celu uzyskania równowagi energetycznej i redukcji emisji gazów cieplarnianych w miejskich oczyszczalniach ścieków)</t>
  </si>
  <si>
    <t>RIE8</t>
  </si>
  <si>
    <t>01.08.2013-30.04.2017</t>
  </si>
  <si>
    <t xml:space="preserve">Analysis of wellbore cement degradation in contact zone with formation rock </t>
  </si>
  <si>
    <t>01.10.2013-31.12.2015</t>
  </si>
  <si>
    <t>Modernist determinants in the spatial development of Katowice
(Determinanty modernistyczne w rozwoju przestrzennym Katowic)</t>
  </si>
  <si>
    <t>RAR2</t>
  </si>
  <si>
    <t>01.10.2013-30.06.2016</t>
  </si>
  <si>
    <t>POL-NORW</t>
  </si>
  <si>
    <t>MEDUSA - Automated Assessment of Joint SynovitisActivity from Medical Ultrasound and Power Doppler Examinations using Image Processing and Machine Learning Methods
(Zautomatyzowana ocena obrazów medycznych związanych z diagnostyką reumatoidalnego zapalenia stawów z zastosowaniem metod uczenia maszynowego)</t>
  </si>
  <si>
    <t>15.07.2013-31.10.2016</t>
  </si>
  <si>
    <t>Application of an innovative expansion work recovery system with multiple ejectors for energy performance improvement in the R744 refrigeration installations for supermarkets
(Zastosowanie innowacyjnego systemu odzysku pracy ekspansji z ejektorami dla poprawy wydajności energetycznej w instalacjach chłodniczych RT44 dla supermarketów)</t>
  </si>
  <si>
    <t>01.05.2013-31.12.2016</t>
  </si>
  <si>
    <t>POWT RCz-RP</t>
  </si>
  <si>
    <t>Edukacja specjalistów z zakresu zarządzania terenami pogórniczymi na pograniczu polsko-czeskim</t>
  </si>
  <si>
    <t>POL-NOR 
FSS</t>
  </si>
  <si>
    <t>Zwiększenie atrakcyjności nauczania napędu elektrycznego poprzez uruchomienie platformy zdalnej edukacji i rozbudowę bazy laboratoryjnej</t>
  </si>
  <si>
    <t>05.03.2014-31.05.2016</t>
  </si>
  <si>
    <t>EOG
PL04</t>
  </si>
  <si>
    <t>Redukcja emisji CO2 i zużycia energii w budynkach Politechniki Śląskiej w Gliwicach poprzez produkcję energii elektrycznej i cieplnej z odnawialnych źródeł energii oraz wymianę oświetlenia wewnętrznego.</t>
  </si>
  <si>
    <t>01.09.2014- 30.04.2017</t>
  </si>
  <si>
    <t>Społeczeństwo prosumenckie-prosumencka energetyka</t>
  </si>
  <si>
    <t>RE0</t>
  </si>
  <si>
    <t>01.01.2015-31.05.2016</t>
  </si>
  <si>
    <t>INTERREG V-A POL-CZ</t>
  </si>
  <si>
    <t>Transgraniczna wymiana doświadczeń w inżynierii produkcji z zastosowaniem metod matematycznych</t>
  </si>
  <si>
    <t>01.04.2017- 31.03.2018</t>
  </si>
  <si>
    <t>POL-NOR Fundusz Współpracy Dwustronnej</t>
  </si>
  <si>
    <t>Polsko-norweskie pomiary radiowęglowe</t>
  </si>
  <si>
    <t>RIF4</t>
  </si>
  <si>
    <t>25.06.2017 - 15.10.2017</t>
  </si>
  <si>
    <t>Technologie dla podziemnego magazynowania energii i produkcji gazu niekonwencjonalnego</t>
  </si>
  <si>
    <t>30.04.2017 - 15.10.2017</t>
  </si>
  <si>
    <t>Procesy interfazowe na poziomie molekularnym</t>
  </si>
  <si>
    <t>RIF3</t>
  </si>
  <si>
    <t>05.06.2017 - 15.10.2017</t>
  </si>
  <si>
    <t>Nanocząsteczkowe środki kontrastowe do rezonansu magnetycznego</t>
  </si>
  <si>
    <t>26.06.2017 - 15.10.2017</t>
  </si>
  <si>
    <t xml:space="preserve">Nawiązanie współpracy w ramach projektów związanych z magazynowaniem energii w sprężonym powietrza w górotworze </t>
  </si>
  <si>
    <t>03.07.2017-15.10.2017</t>
  </si>
  <si>
    <t xml:space="preserve">Rozszerzenie współpracy badawczej nad sieciami przemysłowymi i algorytmami sterowania </t>
  </si>
  <si>
    <t>21.08.2017-15.10.2017</t>
  </si>
  <si>
    <t>Działania bilateralne w ramach Funduszu Współpracy Dwustronnej</t>
  </si>
  <si>
    <t>27.09.2017 - 17.11.2017</t>
  </si>
  <si>
    <t xml:space="preserve">Zarządzanie kryzysowe na obszarach pogranicza </t>
  </si>
  <si>
    <t>01.10.2017-30.09.2018</t>
  </si>
  <si>
    <t>PROJEKTY STRUKTURALNE ZREALIZOWANE W PERSPEKTYWIE 2014-2020</t>
  </si>
  <si>
    <t>RPO 11.3</t>
  </si>
  <si>
    <t>Śląskie Kadry dla Innowacyjnej Przedsiębiorczości</t>
  </si>
  <si>
    <t>01.03.2017 - 28.02.2019</t>
  </si>
  <si>
    <t>RPO 1.3</t>
  </si>
  <si>
    <t>Sieć Regionalnych Obserwatoriów Specjalistycznych w Procesie Przedsiębiorczego Odkrywania</t>
  </si>
  <si>
    <t>01.01.2017 - 31.03.2019</t>
  </si>
  <si>
    <t>01.01.2017 - 31.08.2019</t>
  </si>
  <si>
    <t>PO IR 4.4</t>
  </si>
  <si>
    <t>Inkubator Innowacyjności +</t>
  </si>
  <si>
    <t>01.03.2017- 31.01.2019</t>
  </si>
  <si>
    <t>PO IŚ 1.3.1</t>
  </si>
  <si>
    <t>Termomodernizacja budynku Biblioteki Głównej Politechniki Śląskiej przy ul. Kaszubskiej 23 oraz trzech budynków laboratoryjnych Katedry Odlewnictwa przy ul. Towarowej 7 w Gliwicach</t>
  </si>
  <si>
    <t>CZP4</t>
  </si>
  <si>
    <t>01.09.2015 - 30.06.2019</t>
  </si>
  <si>
    <t>Termomodernizacja sześciu budynków dydaktycznych Politechniki Śląskiej</t>
  </si>
  <si>
    <t>18.06.2014- 31.03.2019</t>
  </si>
  <si>
    <t>Inkubator Innowacyjności 2.0</t>
  </si>
  <si>
    <t>01.02.2019-31.08.2020</t>
  </si>
  <si>
    <t>Termomodernizacja budynku Polimerów Politechniki Ślaskiej zlokalizowanego w Gliwicach przy ul. Strzody 7A</t>
  </si>
  <si>
    <t xml:space="preserve"> 02.01.2018 - 30.11.2020</t>
  </si>
  <si>
    <t>PROJEKTY STRUKTURALNE OBECNIE REALIZOWANE W PERSPEKTYWIE 2014-2020</t>
  </si>
  <si>
    <t>PO IR 4.1.2</t>
  </si>
  <si>
    <t>Rozproszony system poprawy jakości energii elektrycznej</t>
  </si>
  <si>
    <t>01.03.2018 - 28.02.2021</t>
  </si>
  <si>
    <t>Process optimalisation and valorisation of combustion by-product in transition to circular economy (Optymalizacja procesu spalania i waloryzacja ubocznych produktów spalania dla wypełnienia założeń gospodarki o obiegu zamkniętym)</t>
  </si>
  <si>
    <t>01.04.2018 – 31.03.2022</t>
  </si>
  <si>
    <t>Nowe, wysokowydajne emitery TADF i RTP do organicznych diod elektroluminescencyjnych. (Novel, highly efficient TADF and RTP emitters for organic light emitting diodes.)</t>
  </si>
  <si>
    <t>01.07.2018 - 28.09.2023</t>
  </si>
  <si>
    <t>System interaktywnej rehabilitacji kręgosłupa i postawy w aspekcie dynamicznej, spersonalizowanej stymulacji D4S</t>
  </si>
  <si>
    <t>01.07.2018 - 30.06.2021</t>
  </si>
  <si>
    <t>PO IR 4.1.4</t>
  </si>
  <si>
    <t>Nowa innowacyjna technologia „COLDTRIBRAZE” do wytwarzania lutowniczych materiałów warstwowych zawierających spoiwa na bazie srebra na drodze walcowania platerującego na zimno</t>
  </si>
  <si>
    <t>01.06.2018 – 30.11.2021</t>
  </si>
  <si>
    <t>Opracowanie innowacyjnych przenośników zgrzebłowych o zwiększonej podatności rozruchowej i trwałości eksploatacyjnej</t>
  </si>
  <si>
    <t>RG2</t>
  </si>
  <si>
    <t>02.07.2018 - 01.07.2021</t>
  </si>
  <si>
    <t>PO IR 4.1</t>
  </si>
  <si>
    <t>Podsadzki na bazie koksu do hydraulicznego szczelinowania węgli (COKEPROP) 
(INGA)Podsadzki na bazie koksu do hydraulicznego szczelinowania węgli (COKEPROP) 
(INGA)</t>
  </si>
  <si>
    <t>13.05.2019 - 30.04.2022</t>
  </si>
  <si>
    <t>Rozwój i wdrożenie do produkcji innowacyjnego sposobu intensyfikacji spalania paliw stałych</t>
  </si>
  <si>
    <t>01.07.2019 - 31.12.2021</t>
  </si>
  <si>
    <t>Hybrydowe platformy czujnikowe zintegrowanych czujników fotonicznych na bazie materiałów ceramicznych i polimerowych</t>
  </si>
  <si>
    <t>01.10.2019-30.09.2022</t>
  </si>
  <si>
    <t>Opracowanie bezinwazyjnego systemu do pomiaru wilgotności gleby na poziomie korzeni dla uprawy ziemniaka w oparciu o nowealgorytmy wykorzystujące metody uczenia maszynowego do analizy danych hiperspektralnych</t>
  </si>
  <si>
    <t>01.01.2020 - 31.12.2022</t>
  </si>
  <si>
    <t>PO IR 4.1.1</t>
  </si>
  <si>
    <t>Opracowanie systemu zarządzania flotą pojazdów wraz z aplikacją pasażerską w celu ograniczenia ruchu kołowego w miastach</t>
  </si>
  <si>
    <t>01.10.2019 - 31.03.2021</t>
  </si>
  <si>
    <t xml:space="preserve">System efektywnego zarządzania energią w inteligentnych budynkach z rozwiązaniami IoT, bazujący na modelu Digital Twin </t>
  </si>
  <si>
    <t>RJO12</t>
  </si>
  <si>
    <t>01.05.2020 - 31.10.2021</t>
  </si>
  <si>
    <t>POIR 4.1.1</t>
  </si>
  <si>
    <t>Prace B+R nad opracowaniem unikatowej technologii przetwarzania drobnoziarnistych odpadów z przetwórstwa węgli kamiennych w celu wytwarzania hybrydowego paliwa zawiesinowego</t>
  </si>
  <si>
    <t xml:space="preserve">RG5 </t>
  </si>
  <si>
    <t>01.07.2020-31.12.2021</t>
  </si>
  <si>
    <t>RPO 1.2</t>
  </si>
  <si>
    <t xml:space="preserve">SMART - System monitorowania aktywności i racjonalizacji treningu </t>
  </si>
  <si>
    <t>01.06.2020-31.05.2022</t>
  </si>
  <si>
    <t xml:space="preserve">Medicine Prescriptive System – Inteligentny system sensoryki domowej dla spersonalizowanej preskrypcyjnej ochrony zdrowia </t>
  </si>
  <si>
    <t>RIB4</t>
  </si>
  <si>
    <t>01.07.2020-30.06.2022</t>
  </si>
  <si>
    <t>Autonomiczny mikrobus o napędzie elektrycznym przystosowany do poruszania się w trybie platooningu wraz z inteligentnym systemem informacji pasażerskiej (Autonomous electric microbus adapted to move in platooning mode with intelligent passenger information system)</t>
  </si>
  <si>
    <t>01.02.2020-31.05.2022</t>
  </si>
  <si>
    <t>PO IR 1.1.1</t>
  </si>
  <si>
    <t>Opracowanie i demonstracja komputerowego systemu kontroli eksploatacji oraz zarządzania dyspozycyjnością i niezawodnością infrastruktury przemysłowej w oparciu o algorytmy sztucznej inteligencji (Development and demonstration of a computer system for controlling operation and managing the availability and reliability of industrial infrastructure based on artificial intelligence algorithms) OPTI_AI_UNIT</t>
  </si>
  <si>
    <t>01.10.2020-30.09.2023</t>
  </si>
  <si>
    <t>Opracowanie innowacyjnej platformy opartej o technologię blockchain (Development of an innovative platform based on blockchain technology) BC_GPW</t>
  </si>
  <si>
    <t xml:space="preserve"> RAu3</t>
  </si>
  <si>
    <t>01.08.2020-31.07.2022</t>
  </si>
  <si>
    <t>Przyjazna dla środowiska technologia otrzymywania kwasu adypinowego na drodze utleniania cykloheksanonu (Environmentally friendly process of adipic acid synthesis by oxidation of cyclohexanone) AI-Ad-Acid</t>
  </si>
  <si>
    <t>RCh5</t>
  </si>
  <si>
    <t xml:space="preserve">01.07.2020-30.06.2023
</t>
  </si>
  <si>
    <t>Inkubator Innowacyjności 4.0</t>
  </si>
  <si>
    <t>RJO4</t>
  </si>
  <si>
    <t>01.09.2020-31.12.2022</t>
  </si>
  <si>
    <t>Inteligentny klaster komórek Zautomatyzowanego Magazynu Sklepowego (iZMS) ( Intelligent cell cluster of Automated Store Warehouse (iASW))</t>
  </si>
  <si>
    <t>21.04.2020-30.06.2023</t>
  </si>
  <si>
    <t>Zautomatyzowany system precyzyjnych pomiarów objętościowych – VolumeMonit (Automated system of precise volume measurements – VolumeMonit)</t>
  </si>
  <si>
    <t>RB5</t>
  </si>
  <si>
    <t>01.10.2020-30.06.2023</t>
  </si>
  <si>
    <t>RPO WSL 2.1</t>
  </si>
  <si>
    <t>e-Politechnika Śląska - utworzenie platformy elektronicznych usług publicznych Politechniki Śląskiej w Gliwicach</t>
  </si>
  <si>
    <t>RN2</t>
  </si>
  <si>
    <t>30.03.2018 - 23.03.2021</t>
  </si>
  <si>
    <t>RPO WSL 1.1</t>
  </si>
  <si>
    <t>Śląskie Centrum Inżynierskiego Wspomagania Medycyny i Sportu – „Assist Med Sport Silesia”</t>
  </si>
  <si>
    <t>30.04.2018 - 21.12.2021</t>
  </si>
  <si>
    <t>PO IR 4.2</t>
  </si>
  <si>
    <t>NLPQT - Narodowe Laboratorium Fotoniki i Technologii Kwantowych</t>
  </si>
  <si>
    <t>02.11.2018-31.12.2023</t>
  </si>
  <si>
    <t>Centrum Metod Izotopowych CEMIZ</t>
  </si>
  <si>
    <t>RIF2</t>
  </si>
  <si>
    <t>02.10.2020-03.10.2022</t>
  </si>
  <si>
    <t>Rozbudowa stanowiska pomiarowego ultra wysokiej próżni w Laboratorium Spektroskopii Elektronowych i Materiałów Funkcjonalnych (ESpeFuM)</t>
  </si>
  <si>
    <t>30.08.2020-29.06.2022</t>
  </si>
  <si>
    <t>RPO WSL 1.4.1</t>
  </si>
  <si>
    <t>Sieć Regionalnych Obserwatoriów Specjalistycznych w Procesie Przedsiębiorczego Odkrywania w województwie śląskim” 
(SO RIS w PPO – II)</t>
  </si>
  <si>
    <t xml:space="preserve"> ROZ4</t>
  </si>
  <si>
    <t>01.07.2019 - 30.06.2022</t>
  </si>
  <si>
    <t>POZOSTAŁE PROJEKTY OBECNIE REALIZOWANE W OKRESIE 2014-2020</t>
  </si>
  <si>
    <t>POLNOR 2019 Call</t>
  </si>
  <si>
    <t>Zautomatyzowane pojazdy kierowane zintegrowane z robotami współpracującymi dla przemysłu 4.0 (Automated Guided Vehicles integrated with Collaborative Robots for Smart Industry Perspective) CoBotAGV</t>
  </si>
  <si>
    <t>RAu8</t>
  </si>
  <si>
    <t>01.10.2020-01.10.2023</t>
  </si>
  <si>
    <t>Zintegrowany system do symultanicznego odzysku energii, związków organicznych i biogennych a także do wytwarzania wartościowych produktów ze ścieków miejskich (Integrated system for SImultaneous Recovery of Energy, organics and Nutrients and generation of valuable products from municipal wastewater) SIREN</t>
  </si>
  <si>
    <t>RIE7</t>
  </si>
  <si>
    <t>GRIEG</t>
  </si>
  <si>
    <t>Bezinwazyjne wyznaczanie sztywności ścian tętnic człowieka in vivo (Non-invasive in-vivo assessment of local stiffness of human artery walls) ENTHRAL</t>
  </si>
  <si>
    <t>FrostWave - Opracowanie nowatorskiego liofilizatora wyposażonego w grzanie mikrofalowe oraz agregat chłodniczy o naturalnym czynniku roboczym do produktów rolnych i morskich (FrostWave - Development of novel microwave-assisted freeze-drying unit combined with natural working fluid-based refrigeration system for agriculture and marine foods)</t>
  </si>
  <si>
    <t xml:space="preserve"> RIE6</t>
  </si>
  <si>
    <t>Bezzałogowy statek powietrzny o dużej długotrwałości lotu do gromadzenia danych o jakości powietrza o wysokiej rozdzielczości przestrzennej i czasowej (Long-endurance UAV for collecting air quality data with high spatial and temporal resolutions) LEADER</t>
  </si>
  <si>
    <t>01.07.2020-01.07.2023</t>
  </si>
  <si>
    <t>Amoniak jako paliwo alternatywne do zasilania wysokoprężnych silników spalinowych stosowanych w sektorze rolniczym (Ammonia as carbon free fuel for internal combustion engine driven agricultural vehicle) – ACTIVATE</t>
  </si>
  <si>
    <t>Skrócona nitryfikacja w osadzie czynnym oczyszczającym ścieki bytowo-gospodarcze – kluczowe rozwiązanie dla neutralnego klimatycznie oczyszczania ścieków (Shortcut nitrification in activated sludge process treating domestic wastewater - key technology for low-carbon and clean wastewater treatment) – SNIT</t>
  </si>
  <si>
    <t xml:space="preserve"> RIE7</t>
  </si>
  <si>
    <t>Anaerobowa biorafineria odzyskująca zasoby z odpadów (Anaerobic biorefinery for resource recovery from waste feedstock) – WasteValue</t>
  </si>
  <si>
    <t>01.12.2020-01.12.2023</t>
  </si>
  <si>
    <t>Czeskie Fundusze Strukturalne</t>
  </si>
  <si>
    <t>Innovative and additive manufacturing technology – new technological solutions for 3D printing of metals and composite materials</t>
  </si>
  <si>
    <t>01.07.2018-31.12.2022</t>
  </si>
  <si>
    <t>Fundusz Wyszehradzki</t>
  </si>
  <si>
    <t>V4+WB Sieć managerów i administratorów badań (V4+WB Network of Research Managers and Administrators (RMAs))</t>
  </si>
  <si>
    <t>CZP3</t>
  </si>
  <si>
    <t>O1.11.2020-30.04.2022</t>
  </si>
  <si>
    <t>Dziedzictwo geologiczno-górnicze w przygranicznej (Czechy/Polska) części GZW – przewodnik ilustrowany (Geo-mining Heritage of the Upper Silesian Coal Basin at the Czech and Polish border - Pictorial Guide) SIGHT</t>
  </si>
  <si>
    <t>RG1</t>
  </si>
  <si>
    <t>01.01.2021-30.06.2022</t>
  </si>
  <si>
    <t>SPO WKP</t>
  </si>
  <si>
    <t xml:space="preserve">Program Operacyjny Wzrost Konkurencyjności Przedsiębiorstw  </t>
  </si>
  <si>
    <t>SPO RZL </t>
  </si>
  <si>
    <t xml:space="preserve">Program Operacyjny Rozwój Zasobów Ludzkich </t>
  </si>
  <si>
    <t>ZPORR</t>
  </si>
  <si>
    <t xml:space="preserve">Zintegrowany Program Operacyjny Rozwoju Regionalnego </t>
  </si>
  <si>
    <t>POIG</t>
  </si>
  <si>
    <t>POIG Program Operacyjny Innowacyjna Gospodarka</t>
  </si>
  <si>
    <t>POIŚ</t>
  </si>
  <si>
    <t>Program Operacyjny Infrastruktura i Środowisko</t>
  </si>
  <si>
    <t>PO KL</t>
  </si>
  <si>
    <t>Program Operacyjny Kapitał Ludzki</t>
  </si>
  <si>
    <t>Znaczenie surowców w gospodarce krajów V4 (Importance of raw materials in the economy of V4 countries)</t>
  </si>
  <si>
    <t>01.10.2020- 31.01.2022</t>
  </si>
  <si>
    <t>RAU5</t>
  </si>
  <si>
    <t>Transfer wiedzy specjalistycznej V4 w transferze wiedzy/technologii. (Transferring V4 expertise in knowledge/technology transfer)</t>
  </si>
  <si>
    <t>RJO13</t>
  </si>
  <si>
    <t>02.11.2020-
30.04.2022</t>
  </si>
  <si>
    <t>Opracowanie innowacyjnego wału podatnego do zespołów napędowych maszyn roboczych (Development of an innovative flexible shaft for driving units of working machines)</t>
  </si>
  <si>
    <t>01.07.2021-30.06.2023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</si>
</sst>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\ #,##0.00\ [$PLN]\ ;\-#,##0.00\ [$PLN]\ ;&quot; -&quot;#\ [$PLN]\ ;@\ "/>
    <numFmt numFmtId="166" formatCode="#,##0.00\ [$PLN]"/>
    <numFmt numFmtId="167" formatCode="\ [$€]\ #,##0.00\ ;\-[$€]\ #,##0.00\ ;\ [$€]&quot; -&quot;#\ ;@\ "/>
    <numFmt numFmtId="168" formatCode="[$€]\ #,##0.00"/>
    <numFmt numFmtId="169" formatCode="#,##0.00\ [$PLN];\-#,##0.00\ [$PLN]"/>
    <numFmt numFmtId="170" formatCode="dd\-mmm"/>
    <numFmt numFmtId="171" formatCode="\ #,##0.00\ [$CZK]\ ;\-#,##0.00\ [$CZK]\ ;&quot; -&quot;#\ [$CZK]\ ;@\ "/>
    <numFmt numFmtId="172" formatCode="_-[$€-2]\ * #,##0.00_-;\-[$€-2]\ * #,##0.00_-;_-[$€-2]\ * \-??_-;_-@_-"/>
    <numFmt numFmtId="173" formatCode="#,##0.00\ [$€-410];\-#,##0.00\ [$€-410]"/>
    <numFmt numFmtId="174" formatCode="[$-415]dddd\,\ d\ mmmm\ yyyy"/>
    <numFmt numFmtId="175" formatCode="#,##0.00\ &quot;zł&quot;"/>
  </numFmts>
  <fonts count="44">
    <font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ill="0" applyBorder="0" applyAlignment="0" applyProtection="0"/>
    <xf numFmtId="0" fontId="1" fillId="0" borderId="8">
      <alignment horizontal="center"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164" fontId="0" fillId="0" borderId="0">
      <alignment/>
      <protection/>
    </xf>
    <xf numFmtId="42" fontId="0" fillId="0" borderId="0" applyFill="0" applyBorder="0" applyAlignment="0" applyProtection="0"/>
    <xf numFmtId="164" fontId="0" fillId="0" borderId="0">
      <alignment/>
      <protection/>
    </xf>
    <xf numFmtId="0" fontId="43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44" applyAlignment="1">
      <alignment wrapText="1"/>
      <protection/>
    </xf>
    <xf numFmtId="0" fontId="0" fillId="0" borderId="0" xfId="44" applyAlignment="1">
      <alignment horizontal="center"/>
      <protection/>
    </xf>
    <xf numFmtId="0" fontId="0" fillId="0" borderId="0" xfId="44" applyAlignment="1">
      <alignment horizontal="right"/>
      <protection/>
    </xf>
    <xf numFmtId="0" fontId="0" fillId="0" borderId="0" xfId="44" applyFill="1">
      <alignment/>
      <protection/>
    </xf>
    <xf numFmtId="0" fontId="3" fillId="33" borderId="11" xfId="44" applyFont="1" applyFill="1" applyBorder="1" applyAlignment="1">
      <alignment horizontal="center"/>
      <protection/>
    </xf>
    <xf numFmtId="0" fontId="3" fillId="33" borderId="11" xfId="44" applyFont="1" applyFill="1" applyBorder="1" applyAlignment="1">
      <alignment horizontal="center" wrapText="1"/>
      <protection/>
    </xf>
    <xf numFmtId="0" fontId="0" fillId="34" borderId="8" xfId="44" applyFont="1" applyFill="1" applyBorder="1" applyAlignment="1">
      <alignment horizontal="center"/>
      <protection/>
    </xf>
    <xf numFmtId="0" fontId="0" fillId="0" borderId="8" xfId="44" applyFont="1" applyBorder="1" applyAlignment="1">
      <alignment horizontal="center" wrapText="1"/>
      <protection/>
    </xf>
    <xf numFmtId="0" fontId="0" fillId="34" borderId="8" xfId="44" applyFont="1" applyFill="1" applyBorder="1" applyAlignment="1">
      <alignment horizontal="left" wrapText="1"/>
      <protection/>
    </xf>
    <xf numFmtId="165" fontId="0" fillId="0" borderId="8" xfId="44" applyNumberFormat="1" applyFont="1" applyBorder="1" applyAlignment="1">
      <alignment horizontal="right" wrapText="1"/>
      <protection/>
    </xf>
    <xf numFmtId="166" fontId="0" fillId="0" borderId="8" xfId="44" applyNumberFormat="1" applyFont="1" applyBorder="1" applyAlignment="1">
      <alignment horizontal="right" wrapText="1"/>
      <protection/>
    </xf>
    <xf numFmtId="0" fontId="0" fillId="0" borderId="8" xfId="44" applyFont="1" applyBorder="1" applyAlignment="1">
      <alignment wrapText="1"/>
      <protection/>
    </xf>
    <xf numFmtId="166" fontId="0" fillId="0" borderId="8" xfId="63" applyNumberFormat="1" applyFont="1" applyFill="1" applyBorder="1" applyAlignment="1" applyProtection="1">
      <alignment horizontal="right" wrapText="1"/>
      <protection/>
    </xf>
    <xf numFmtId="166" fontId="0" fillId="0" borderId="8" xfId="63" applyNumberFormat="1" applyFont="1" applyFill="1" applyBorder="1" applyAlignment="1" applyProtection="1">
      <alignment horizontal="right"/>
      <protection/>
    </xf>
    <xf numFmtId="0" fontId="0" fillId="34" borderId="8" xfId="44" applyFont="1" applyFill="1" applyBorder="1" applyAlignment="1">
      <alignment horizontal="center" wrapText="1"/>
      <protection/>
    </xf>
    <xf numFmtId="0" fontId="0" fillId="0" borderId="8" xfId="44" applyFont="1" applyBorder="1" applyAlignment="1">
      <alignment horizontal="left" wrapText="1"/>
      <protection/>
    </xf>
    <xf numFmtId="0" fontId="0" fillId="0" borderId="8" xfId="44" applyFont="1" applyFill="1" applyBorder="1" applyAlignment="1">
      <alignment horizontal="center"/>
      <protection/>
    </xf>
    <xf numFmtId="166" fontId="0" fillId="0" borderId="8" xfId="44" applyNumberFormat="1" applyFont="1" applyBorder="1" applyAlignment="1">
      <alignment horizontal="right"/>
      <protection/>
    </xf>
    <xf numFmtId="166" fontId="0" fillId="0" borderId="8" xfId="44" applyNumberFormat="1" applyFont="1" applyFill="1" applyBorder="1" applyAlignment="1">
      <alignment horizontal="right" wrapText="1"/>
      <protection/>
    </xf>
    <xf numFmtId="166" fontId="0" fillId="0" borderId="8" xfId="44" applyNumberFormat="1" applyFont="1" applyFill="1" applyBorder="1" applyAlignment="1">
      <alignment horizontal="right"/>
      <protection/>
    </xf>
    <xf numFmtId="0" fontId="0" fillId="34" borderId="0" xfId="44" applyFont="1" applyFill="1">
      <alignment/>
      <protection/>
    </xf>
    <xf numFmtId="0" fontId="0" fillId="0" borderId="0" xfId="44" applyFont="1" applyFill="1">
      <alignment/>
      <protection/>
    </xf>
    <xf numFmtId="0" fontId="0" fillId="34" borderId="12" xfId="44" applyFont="1" applyFill="1" applyBorder="1" applyAlignment="1">
      <alignment horizontal="center"/>
      <protection/>
    </xf>
    <xf numFmtId="0" fontId="0" fillId="0" borderId="12" xfId="44" applyFont="1" applyFill="1" applyBorder="1" applyAlignment="1">
      <alignment horizontal="center" wrapText="1"/>
      <protection/>
    </xf>
    <xf numFmtId="0" fontId="0" fillId="0" borderId="12" xfId="44" applyFont="1" applyBorder="1" applyAlignment="1">
      <alignment wrapText="1"/>
      <protection/>
    </xf>
    <xf numFmtId="0" fontId="0" fillId="0" borderId="12" xfId="44" applyFont="1" applyBorder="1" applyAlignment="1">
      <alignment horizontal="center" wrapText="1"/>
      <protection/>
    </xf>
    <xf numFmtId="166" fontId="0" fillId="0" borderId="12" xfId="44" applyNumberFormat="1" applyFont="1" applyBorder="1" applyAlignment="1">
      <alignment horizontal="right" wrapText="1"/>
      <protection/>
    </xf>
    <xf numFmtId="165" fontId="4" fillId="35" borderId="13" xfId="44" applyNumberFormat="1" applyFont="1" applyFill="1" applyBorder="1" applyAlignment="1">
      <alignment horizontal="right" wrapText="1"/>
      <protection/>
    </xf>
    <xf numFmtId="166" fontId="4" fillId="35" borderId="13" xfId="44" applyNumberFormat="1" applyFont="1" applyFill="1" applyBorder="1" applyAlignment="1">
      <alignment horizontal="right" wrapText="1"/>
      <protection/>
    </xf>
    <xf numFmtId="166" fontId="4" fillId="35" borderId="14" xfId="44" applyNumberFormat="1" applyFont="1" applyFill="1" applyBorder="1" applyAlignment="1">
      <alignment horizontal="right" wrapText="1"/>
      <protection/>
    </xf>
    <xf numFmtId="0" fontId="5" fillId="0" borderId="0" xfId="44" applyFont="1" applyBorder="1" applyAlignment="1">
      <alignment vertical="center" wrapText="1"/>
      <protection/>
    </xf>
    <xf numFmtId="0" fontId="5" fillId="34" borderId="0" xfId="44" applyFont="1" applyFill="1">
      <alignment/>
      <protection/>
    </xf>
    <xf numFmtId="0" fontId="6" fillId="0" borderId="0" xfId="44" applyFont="1" applyFill="1" applyBorder="1" applyAlignment="1">
      <alignment horizontal="right"/>
      <protection/>
    </xf>
    <xf numFmtId="165" fontId="6" fillId="0" borderId="0" xfId="44" applyNumberFormat="1" applyFont="1" applyFill="1" applyBorder="1" applyAlignment="1">
      <alignment horizontal="right" wrapText="1"/>
      <protection/>
    </xf>
    <xf numFmtId="166" fontId="6" fillId="0" borderId="0" xfId="44" applyNumberFormat="1" applyFont="1" applyFill="1" applyBorder="1" applyAlignment="1">
      <alignment horizontal="right" wrapText="1"/>
      <protection/>
    </xf>
    <xf numFmtId="0" fontId="0" fillId="0" borderId="0" xfId="44" applyFont="1" applyBorder="1" applyAlignment="1">
      <alignment vertical="center" wrapText="1"/>
      <protection/>
    </xf>
    <xf numFmtId="0" fontId="6" fillId="0" borderId="0" xfId="44" applyFont="1" applyFill="1" applyBorder="1" applyAlignment="1">
      <alignment/>
      <protection/>
    </xf>
    <xf numFmtId="0" fontId="0" fillId="34" borderId="0" xfId="44" applyFont="1" applyFill="1" applyBorder="1" applyAlignment="1">
      <alignment horizontal="center"/>
      <protection/>
    </xf>
    <xf numFmtId="0" fontId="0" fillId="0" borderId="0" xfId="44" applyFont="1" applyBorder="1" applyAlignment="1">
      <alignment horizontal="center" vertical="center" wrapText="1"/>
      <protection/>
    </xf>
    <xf numFmtId="165" fontId="0" fillId="0" borderId="0" xfId="44" applyNumberFormat="1" applyFont="1" applyBorder="1" applyAlignment="1">
      <alignment horizontal="right" wrapText="1"/>
      <protection/>
    </xf>
    <xf numFmtId="166" fontId="0" fillId="0" borderId="0" xfId="44" applyNumberFormat="1" applyFont="1" applyBorder="1" applyAlignment="1">
      <alignment horizontal="right" wrapText="1"/>
      <protection/>
    </xf>
    <xf numFmtId="0" fontId="6" fillId="0" borderId="15" xfId="44" applyFont="1" applyFill="1" applyBorder="1" applyAlignment="1">
      <alignment/>
      <protection/>
    </xf>
    <xf numFmtId="0" fontId="0" fillId="0" borderId="8" xfId="44" applyFont="1" applyBorder="1" applyAlignment="1">
      <alignment horizontal="center"/>
      <protection/>
    </xf>
    <xf numFmtId="167" fontId="0" fillId="0" borderId="8" xfId="55" applyNumberFormat="1" applyFont="1" applyFill="1" applyBorder="1" applyAlignment="1">
      <alignment horizontal="right"/>
      <protection/>
    </xf>
    <xf numFmtId="167" fontId="0" fillId="0" borderId="8" xfId="44" applyNumberFormat="1" applyFont="1" applyFill="1" applyBorder="1" applyAlignment="1">
      <alignment horizontal="right"/>
      <protection/>
    </xf>
    <xf numFmtId="0" fontId="0" fillId="0" borderId="8" xfId="44" applyFont="1" applyFill="1" applyBorder="1" applyAlignment="1">
      <alignment horizontal="center" wrapText="1"/>
      <protection/>
    </xf>
    <xf numFmtId="168" fontId="0" fillId="0" borderId="8" xfId="44" applyNumberFormat="1" applyFont="1" applyBorder="1" applyAlignment="1">
      <alignment horizontal="right" wrapText="1"/>
      <protection/>
    </xf>
    <xf numFmtId="167" fontId="0" fillId="0" borderId="8" xfId="44" applyNumberFormat="1" applyFont="1" applyBorder="1" applyAlignment="1">
      <alignment horizontal="right" wrapText="1"/>
      <protection/>
    </xf>
    <xf numFmtId="0" fontId="0" fillId="0" borderId="0" xfId="44" applyFont="1" applyBorder="1" applyAlignment="1">
      <alignment horizontal="center"/>
      <protection/>
    </xf>
    <xf numFmtId="0" fontId="0" fillId="0" borderId="0" xfId="44" applyFont="1" applyFill="1" applyBorder="1" applyAlignment="1">
      <alignment horizontal="center"/>
      <protection/>
    </xf>
    <xf numFmtId="0" fontId="0" fillId="0" borderId="0" xfId="44" applyFill="1" applyBorder="1">
      <alignment/>
      <protection/>
    </xf>
    <xf numFmtId="0" fontId="0" fillId="0" borderId="0" xfId="44" applyFont="1" applyFill="1" applyBorder="1" applyAlignment="1">
      <alignment horizontal="center" wrapText="1"/>
      <protection/>
    </xf>
    <xf numFmtId="0" fontId="0" fillId="0" borderId="0" xfId="44" applyFont="1" applyFill="1" applyBorder="1" applyAlignment="1">
      <alignment vertical="center" wrapText="1"/>
      <protection/>
    </xf>
    <xf numFmtId="0" fontId="0" fillId="0" borderId="0" xfId="44" applyFont="1" applyFill="1" applyBorder="1" applyAlignment="1">
      <alignment horizontal="center" vertical="center" wrapText="1"/>
      <protection/>
    </xf>
    <xf numFmtId="167" fontId="0" fillId="0" borderId="0" xfId="44" applyNumberFormat="1" applyFont="1" applyFill="1" applyBorder="1" applyAlignment="1">
      <alignment horizontal="right"/>
      <protection/>
    </xf>
    <xf numFmtId="0" fontId="0" fillId="0" borderId="8" xfId="44" applyFont="1" applyFill="1" applyBorder="1" applyAlignment="1">
      <alignment horizontal="left" wrapText="1"/>
      <protection/>
    </xf>
    <xf numFmtId="165" fontId="0" fillId="0" borderId="8" xfId="44" applyNumberFormat="1" applyFont="1" applyFill="1" applyBorder="1" applyAlignment="1">
      <alignment horizontal="right"/>
      <protection/>
    </xf>
    <xf numFmtId="165" fontId="0" fillId="0" borderId="8" xfId="44" applyNumberFormat="1" applyFont="1" applyFill="1" applyBorder="1" applyAlignment="1">
      <alignment horizontal="right" wrapText="1"/>
      <protection/>
    </xf>
    <xf numFmtId="0" fontId="0" fillId="0" borderId="0" xfId="44" applyAlignment="1">
      <alignment/>
      <protection/>
    </xf>
    <xf numFmtId="165" fontId="0" fillId="0" borderId="8" xfId="61" applyNumberFormat="1" applyFont="1" applyFill="1" applyBorder="1" applyAlignment="1" applyProtection="1">
      <alignment horizontal="right"/>
      <protection/>
    </xf>
    <xf numFmtId="0" fontId="0" fillId="0" borderId="8" xfId="44" applyFont="1" applyFill="1" applyBorder="1" applyAlignment="1">
      <alignment horizontal="left"/>
      <protection/>
    </xf>
    <xf numFmtId="0" fontId="0" fillId="0" borderId="16" xfId="44" applyFont="1" applyBorder="1" applyAlignment="1">
      <alignment horizontal="left" wrapText="1"/>
      <protection/>
    </xf>
    <xf numFmtId="0" fontId="0" fillId="0" borderId="17" xfId="44" applyFont="1" applyBorder="1" applyAlignment="1">
      <alignment horizontal="center" wrapText="1"/>
      <protection/>
    </xf>
    <xf numFmtId="0" fontId="0" fillId="0" borderId="18" xfId="44" applyFont="1" applyBorder="1" applyAlignment="1">
      <alignment horizontal="center" wrapText="1"/>
      <protection/>
    </xf>
    <xf numFmtId="0" fontId="0" fillId="0" borderId="19" xfId="44" applyFont="1" applyBorder="1" applyAlignment="1">
      <alignment horizontal="left" wrapText="1"/>
      <protection/>
    </xf>
    <xf numFmtId="0" fontId="0" fillId="0" borderId="17" xfId="44" applyFont="1" applyFill="1" applyBorder="1" applyAlignment="1">
      <alignment horizontal="center" wrapText="1"/>
      <protection/>
    </xf>
    <xf numFmtId="0" fontId="0" fillId="0" borderId="20" xfId="44" applyFont="1" applyBorder="1" applyAlignment="1">
      <alignment horizontal="center" wrapText="1"/>
      <protection/>
    </xf>
    <xf numFmtId="0" fontId="0" fillId="0" borderId="20" xfId="44" applyFont="1" applyFill="1" applyBorder="1" applyAlignment="1">
      <alignment horizontal="center" wrapText="1"/>
      <protection/>
    </xf>
    <xf numFmtId="166" fontId="0" fillId="0" borderId="8" xfId="61" applyNumberFormat="1" applyFont="1" applyFill="1" applyBorder="1" applyAlignment="1" applyProtection="1">
      <alignment horizontal="right"/>
      <protection/>
    </xf>
    <xf numFmtId="0" fontId="0" fillId="0" borderId="12" xfId="44" applyFont="1" applyFill="1" applyBorder="1" applyAlignment="1">
      <alignment horizontal="center"/>
      <protection/>
    </xf>
    <xf numFmtId="0" fontId="0" fillId="0" borderId="12" xfId="44" applyFont="1" applyFill="1" applyBorder="1" applyAlignment="1">
      <alignment horizontal="left" wrapText="1"/>
      <protection/>
    </xf>
    <xf numFmtId="165" fontId="0" fillId="0" borderId="12" xfId="44" applyNumberFormat="1" applyFill="1" applyBorder="1" applyAlignment="1">
      <alignment horizontal="right"/>
      <protection/>
    </xf>
    <xf numFmtId="166" fontId="0" fillId="0" borderId="12" xfId="44" applyNumberFormat="1" applyFill="1" applyBorder="1" applyAlignment="1">
      <alignment horizontal="right"/>
      <protection/>
    </xf>
    <xf numFmtId="169" fontId="0" fillId="0" borderId="8" xfId="61" applyNumberFormat="1" applyFont="1" applyFill="1" applyBorder="1" applyAlignment="1" applyProtection="1">
      <alignment horizontal="right"/>
      <protection/>
    </xf>
    <xf numFmtId="0" fontId="0" fillId="0" borderId="8" xfId="55" applyFont="1" applyFill="1" applyBorder="1" applyAlignment="1">
      <alignment horizontal="center" wrapText="1"/>
      <protection/>
    </xf>
    <xf numFmtId="165" fontId="0" fillId="0" borderId="8" xfId="44" applyNumberFormat="1" applyFill="1" applyBorder="1" applyAlignment="1">
      <alignment horizontal="right"/>
      <protection/>
    </xf>
    <xf numFmtId="166" fontId="0" fillId="0" borderId="8" xfId="44" applyNumberFormat="1" applyFill="1" applyBorder="1" applyAlignment="1">
      <alignment horizontal="right"/>
      <protection/>
    </xf>
    <xf numFmtId="0" fontId="0" fillId="0" borderId="8" xfId="52" applyFont="1" applyFill="1" applyBorder="1" applyAlignment="1">
      <alignment horizontal="center" wrapText="1"/>
      <protection/>
    </xf>
    <xf numFmtId="0" fontId="0" fillId="0" borderId="8" xfId="52" applyFont="1" applyFill="1" applyBorder="1" applyAlignment="1">
      <alignment horizontal="left" wrapText="1"/>
      <protection/>
    </xf>
    <xf numFmtId="0" fontId="0" fillId="0" borderId="8" xfId="52" applyFont="1" applyFill="1" applyBorder="1" applyAlignment="1">
      <alignment horizontal="center"/>
      <protection/>
    </xf>
    <xf numFmtId="165" fontId="0" fillId="0" borderId="17" xfId="52" applyNumberFormat="1" applyFill="1" applyBorder="1" applyAlignment="1">
      <alignment horizontal="right"/>
      <protection/>
    </xf>
    <xf numFmtId="166" fontId="0" fillId="0" borderId="17" xfId="52" applyNumberFormat="1" applyFill="1" applyBorder="1" applyAlignment="1">
      <alignment horizontal="right"/>
      <protection/>
    </xf>
    <xf numFmtId="0" fontId="0" fillId="0" borderId="0" xfId="44" applyFont="1">
      <alignment/>
      <protection/>
    </xf>
    <xf numFmtId="165" fontId="0" fillId="0" borderId="17" xfId="52" applyNumberFormat="1" applyFont="1" applyFill="1" applyBorder="1" applyAlignment="1">
      <alignment horizontal="right"/>
      <protection/>
    </xf>
    <xf numFmtId="166" fontId="0" fillId="0" borderId="17" xfId="52" applyNumberFormat="1" applyFont="1" applyFill="1" applyBorder="1" applyAlignment="1">
      <alignment horizontal="right"/>
      <protection/>
    </xf>
    <xf numFmtId="166" fontId="0" fillId="0" borderId="8" xfId="52" applyNumberFormat="1" applyFill="1" applyBorder="1" applyAlignment="1">
      <alignment horizontal="right"/>
      <protection/>
    </xf>
    <xf numFmtId="0" fontId="0" fillId="0" borderId="21" xfId="52" applyFont="1" applyFill="1" applyBorder="1" applyAlignment="1">
      <alignment horizontal="center"/>
      <protection/>
    </xf>
    <xf numFmtId="0" fontId="0" fillId="0" borderId="11" xfId="44" applyFont="1" applyFill="1" applyBorder="1" applyAlignment="1">
      <alignment horizontal="center" wrapText="1"/>
      <protection/>
    </xf>
    <xf numFmtId="169" fontId="0" fillId="0" borderId="11" xfId="44" applyNumberFormat="1" applyFont="1" applyFill="1" applyBorder="1" applyAlignment="1">
      <alignment horizontal="right"/>
      <protection/>
    </xf>
    <xf numFmtId="0" fontId="0" fillId="0" borderId="8" xfId="44" applyFont="1" applyBorder="1" applyAlignment="1">
      <alignment horizontal="left"/>
      <protection/>
    </xf>
    <xf numFmtId="169" fontId="0" fillId="0" borderId="11" xfId="44" applyNumberFormat="1" applyFont="1" applyBorder="1" applyAlignment="1">
      <alignment horizontal="right"/>
      <protection/>
    </xf>
    <xf numFmtId="0" fontId="0" fillId="0" borderId="16" xfId="44" applyFont="1" applyFill="1" applyBorder="1" applyAlignment="1">
      <alignment horizontal="left" wrapText="1"/>
      <protection/>
    </xf>
    <xf numFmtId="166" fontId="0" fillId="0" borderId="8" xfId="44" applyNumberFormat="1" applyBorder="1" applyAlignment="1">
      <alignment horizontal="right" wrapText="1"/>
      <protection/>
    </xf>
    <xf numFmtId="169" fontId="0" fillId="0" borderId="8" xfId="61" applyNumberFormat="1" applyFont="1" applyFill="1" applyBorder="1" applyAlignment="1" applyProtection="1">
      <alignment horizontal="right" wrapText="1"/>
      <protection/>
    </xf>
    <xf numFmtId="0" fontId="0" fillId="0" borderId="12" xfId="44" applyFont="1" applyBorder="1" applyAlignment="1">
      <alignment horizontal="left" wrapText="1"/>
      <protection/>
    </xf>
    <xf numFmtId="0" fontId="0" fillId="0" borderId="20" xfId="44" applyFont="1" applyFill="1" applyBorder="1" applyAlignment="1">
      <alignment horizontal="center"/>
      <protection/>
    </xf>
    <xf numFmtId="0" fontId="0" fillId="0" borderId="11" xfId="44" applyFont="1" applyBorder="1" applyAlignment="1">
      <alignment wrapText="1"/>
      <protection/>
    </xf>
    <xf numFmtId="166" fontId="0" fillId="0" borderId="8" xfId="44" applyNumberFormat="1" applyFill="1" applyBorder="1" applyAlignment="1">
      <alignment horizontal="right" wrapText="1"/>
      <protection/>
    </xf>
    <xf numFmtId="0" fontId="0" fillId="34" borderId="0" xfId="44" applyFont="1" applyFill="1" applyBorder="1" applyAlignment="1">
      <alignment/>
      <protection/>
    </xf>
    <xf numFmtId="0" fontId="0" fillId="0" borderId="8" xfId="44" applyFont="1" applyFill="1" applyBorder="1" applyAlignment="1">
      <alignment wrapText="1"/>
      <protection/>
    </xf>
    <xf numFmtId="0" fontId="0" fillId="0" borderId="8" xfId="44" applyFont="1" applyFill="1" applyBorder="1">
      <alignment/>
      <protection/>
    </xf>
    <xf numFmtId="167" fontId="0" fillId="0" borderId="8" xfId="44" applyNumberFormat="1" applyFill="1" applyBorder="1" applyAlignment="1">
      <alignment horizontal="right" wrapText="1"/>
      <protection/>
    </xf>
    <xf numFmtId="166" fontId="0" fillId="0" borderId="11" xfId="44" applyNumberFormat="1" applyFill="1" applyBorder="1" applyAlignment="1">
      <alignment horizontal="right" wrapText="1"/>
      <protection/>
    </xf>
    <xf numFmtId="0" fontId="0" fillId="0" borderId="21" xfId="44" applyFont="1" applyFill="1" applyBorder="1" applyAlignment="1">
      <alignment horizontal="center" wrapText="1"/>
      <protection/>
    </xf>
    <xf numFmtId="167" fontId="0" fillId="0" borderId="12" xfId="44" applyNumberFormat="1" applyFill="1" applyBorder="1" applyAlignment="1">
      <alignment horizontal="right" wrapText="1"/>
      <protection/>
    </xf>
    <xf numFmtId="167" fontId="0" fillId="0" borderId="22" xfId="44" applyNumberFormat="1" applyFill="1" applyBorder="1" applyAlignment="1">
      <alignment horizontal="right" wrapText="1"/>
      <protection/>
    </xf>
    <xf numFmtId="0" fontId="0" fillId="0" borderId="0" xfId="44" applyFont="1" applyFill="1" applyBorder="1" applyAlignment="1">
      <alignment horizontal="left" wrapText="1"/>
      <protection/>
    </xf>
    <xf numFmtId="0" fontId="0" fillId="0" borderId="0" xfId="44" applyFont="1" applyFill="1" applyBorder="1" applyAlignment="1">
      <alignment horizontal="right" wrapText="1"/>
      <protection/>
    </xf>
    <xf numFmtId="166" fontId="0" fillId="0" borderId="0" xfId="44" applyNumberFormat="1" applyFont="1" applyFill="1" applyBorder="1" applyAlignment="1">
      <alignment horizontal="right"/>
      <protection/>
    </xf>
    <xf numFmtId="0" fontId="0" fillId="0" borderId="0" xfId="44" applyFont="1" applyBorder="1">
      <alignment/>
      <protection/>
    </xf>
    <xf numFmtId="0" fontId="0" fillId="0" borderId="0" xfId="44" applyFont="1" applyBorder="1" applyAlignment="1">
      <alignment wrapText="1"/>
      <protection/>
    </xf>
    <xf numFmtId="0" fontId="0" fillId="0" borderId="0" xfId="44" applyFont="1" applyFill="1" applyBorder="1">
      <alignment/>
      <protection/>
    </xf>
    <xf numFmtId="0" fontId="3" fillId="0" borderId="0" xfId="44" applyFont="1" applyFill="1" applyBorder="1" applyAlignment="1">
      <alignment horizontal="center" wrapText="1"/>
      <protection/>
    </xf>
    <xf numFmtId="166" fontId="3" fillId="0" borderId="0" xfId="44" applyNumberFormat="1" applyFont="1" applyFill="1" applyBorder="1" applyAlignment="1">
      <alignment horizontal="right"/>
      <protection/>
    </xf>
    <xf numFmtId="168" fontId="3" fillId="0" borderId="0" xfId="44" applyNumberFormat="1" applyFont="1" applyFill="1" applyBorder="1" applyAlignment="1">
      <alignment horizontal="right"/>
      <protection/>
    </xf>
    <xf numFmtId="165" fontId="3" fillId="0" borderId="0" xfId="44" applyNumberFormat="1" applyFont="1" applyFill="1" applyBorder="1" applyAlignment="1">
      <alignment horizontal="right"/>
      <protection/>
    </xf>
    <xf numFmtId="166" fontId="0" fillId="0" borderId="0" xfId="44" applyNumberFormat="1" applyFill="1" applyBorder="1" applyAlignment="1">
      <alignment horizontal="right"/>
      <protection/>
    </xf>
    <xf numFmtId="0" fontId="0" fillId="0" borderId="11" xfId="44" applyFont="1" applyBorder="1" applyAlignment="1">
      <alignment horizontal="center" wrapText="1"/>
      <protection/>
    </xf>
    <xf numFmtId="166" fontId="0" fillId="0" borderId="11" xfId="44" applyNumberFormat="1" applyFont="1" applyBorder="1" applyAlignment="1">
      <alignment wrapText="1"/>
      <protection/>
    </xf>
    <xf numFmtId="165" fontId="0" fillId="0" borderId="11" xfId="44" applyNumberFormat="1" applyFont="1" applyFill="1" applyBorder="1" applyAlignment="1">
      <alignment horizontal="right" wrapText="1"/>
      <protection/>
    </xf>
    <xf numFmtId="165" fontId="4" fillId="36" borderId="13" xfId="44" applyNumberFormat="1" applyFont="1" applyFill="1" applyBorder="1" applyAlignment="1">
      <alignment horizontal="right" wrapText="1"/>
      <protection/>
    </xf>
    <xf numFmtId="165" fontId="4" fillId="36" borderId="14" xfId="44" applyNumberFormat="1" applyFont="1" applyFill="1" applyBorder="1" applyAlignment="1">
      <alignment horizontal="right" wrapText="1"/>
      <protection/>
    </xf>
    <xf numFmtId="0" fontId="0" fillId="0" borderId="0" xfId="44" applyFont="1" applyAlignment="1">
      <alignment wrapText="1"/>
      <protection/>
    </xf>
    <xf numFmtId="0" fontId="0" fillId="0" borderId="0" xfId="44" applyFont="1" applyFill="1" applyAlignment="1">
      <alignment horizontal="center" wrapText="1"/>
      <protection/>
    </xf>
    <xf numFmtId="0" fontId="0" fillId="0" borderId="0" xfId="44" applyFont="1" applyFill="1" applyAlignment="1">
      <alignment horizontal="right"/>
      <protection/>
    </xf>
    <xf numFmtId="0" fontId="0" fillId="0" borderId="0" xfId="44" applyFont="1" applyFill="1" applyAlignment="1">
      <alignment horizontal="center"/>
      <protection/>
    </xf>
    <xf numFmtId="166" fontId="0" fillId="0" borderId="8" xfId="44" applyNumberFormat="1" applyFont="1" applyBorder="1" applyAlignment="1">
      <alignment wrapText="1"/>
      <protection/>
    </xf>
    <xf numFmtId="166" fontId="0" fillId="0" borderId="8" xfId="44" applyNumberFormat="1" applyBorder="1" applyAlignment="1">
      <alignment wrapText="1"/>
      <protection/>
    </xf>
    <xf numFmtId="0" fontId="0" fillId="0" borderId="8" xfId="44" applyFont="1" applyBorder="1" applyAlignment="1">
      <alignment horizontal="left" vertical="center" wrapText="1"/>
      <protection/>
    </xf>
    <xf numFmtId="0" fontId="0" fillId="0" borderId="17" xfId="44" applyFont="1" applyFill="1" applyBorder="1" applyAlignment="1">
      <alignment horizontal="center"/>
      <protection/>
    </xf>
    <xf numFmtId="0" fontId="0" fillId="0" borderId="11" xfId="44" applyFont="1" applyBorder="1" applyAlignment="1">
      <alignment horizontal="left" vertical="center" wrapText="1"/>
      <protection/>
    </xf>
    <xf numFmtId="0" fontId="0" fillId="0" borderId="12" xfId="44" applyFont="1" applyBorder="1" applyAlignment="1">
      <alignment horizontal="left" vertical="center" wrapText="1"/>
      <protection/>
    </xf>
    <xf numFmtId="166" fontId="0" fillId="0" borderId="21" xfId="44" applyNumberFormat="1" applyFont="1" applyBorder="1" applyAlignment="1">
      <alignment wrapText="1"/>
      <protection/>
    </xf>
    <xf numFmtId="166" fontId="0" fillId="0" borderId="8" xfId="44" applyNumberFormat="1" applyFont="1" applyFill="1" applyBorder="1" applyAlignment="1">
      <alignment wrapText="1"/>
      <protection/>
    </xf>
    <xf numFmtId="0" fontId="0" fillId="34" borderId="11" xfId="44" applyFont="1" applyFill="1" applyBorder="1" applyAlignment="1">
      <alignment horizontal="center" wrapText="1"/>
      <protection/>
    </xf>
    <xf numFmtId="166" fontId="0" fillId="0" borderId="11" xfId="44" applyNumberFormat="1" applyFont="1" applyFill="1" applyBorder="1" applyAlignment="1">
      <alignment wrapText="1"/>
      <protection/>
    </xf>
    <xf numFmtId="165" fontId="0" fillId="0" borderId="11" xfId="44" applyNumberFormat="1" applyFill="1" applyBorder="1" applyAlignment="1">
      <alignment wrapText="1"/>
      <protection/>
    </xf>
    <xf numFmtId="165" fontId="0" fillId="0" borderId="8" xfId="44" applyNumberFormat="1" applyFill="1" applyBorder="1" applyAlignment="1">
      <alignment wrapText="1"/>
      <protection/>
    </xf>
    <xf numFmtId="166" fontId="0" fillId="0" borderId="0" xfId="44" applyNumberFormat="1" applyFont="1" applyFill="1" applyAlignment="1">
      <alignment horizontal="right"/>
      <protection/>
    </xf>
    <xf numFmtId="0" fontId="0" fillId="0" borderId="0" xfId="44" applyFill="1" applyAlignment="1">
      <alignment horizontal="center"/>
      <protection/>
    </xf>
    <xf numFmtId="166" fontId="0" fillId="0" borderId="0" xfId="44" applyNumberFormat="1" applyFill="1" applyAlignment="1">
      <alignment horizontal="right"/>
      <protection/>
    </xf>
    <xf numFmtId="165" fontId="0" fillId="0" borderId="0" xfId="44" applyNumberFormat="1" applyFill="1" applyAlignment="1">
      <alignment horizontal="right"/>
      <protection/>
    </xf>
    <xf numFmtId="0" fontId="0" fillId="0" borderId="0" xfId="44" applyFill="1" applyAlignment="1">
      <alignment horizontal="right"/>
      <protection/>
    </xf>
    <xf numFmtId="170" fontId="0" fillId="0" borderId="11" xfId="44" applyNumberFormat="1" applyFont="1" applyFill="1" applyBorder="1" applyAlignment="1">
      <alignment horizontal="center" wrapText="1"/>
      <protection/>
    </xf>
    <xf numFmtId="171" fontId="0" fillId="0" borderId="11" xfId="44" applyNumberFormat="1" applyFont="1" applyFill="1" applyBorder="1" applyAlignment="1">
      <alignment horizontal="right" wrapText="1"/>
      <protection/>
    </xf>
    <xf numFmtId="0" fontId="0" fillId="0" borderId="23" xfId="0" applyBorder="1" applyAlignment="1">
      <alignment/>
    </xf>
    <xf numFmtId="0" fontId="9" fillId="0" borderId="23" xfId="0" applyFont="1" applyBorder="1" applyAlignment="1">
      <alignment wrapText="1"/>
    </xf>
    <xf numFmtId="173" fontId="0" fillId="0" borderId="0" xfId="44" applyNumberFormat="1">
      <alignment/>
      <protection/>
    </xf>
    <xf numFmtId="166" fontId="0" fillId="0" borderId="12" xfId="44" applyNumberFormat="1" applyFill="1" applyBorder="1" applyAlignment="1">
      <alignment horizontal="right" wrapText="1"/>
      <protection/>
    </xf>
    <xf numFmtId="165" fontId="4" fillId="37" borderId="24" xfId="44" applyNumberFormat="1" applyFont="1" applyFill="1" applyBorder="1" applyAlignment="1">
      <alignment horizontal="right" wrapText="1"/>
      <protection/>
    </xf>
    <xf numFmtId="165" fontId="4" fillId="37" borderId="25" xfId="44" applyNumberFormat="1" applyFont="1" applyFill="1" applyBorder="1" applyAlignment="1">
      <alignment horizontal="right" wrapText="1"/>
      <protection/>
    </xf>
    <xf numFmtId="172" fontId="0" fillId="0" borderId="12" xfId="44" applyNumberFormat="1" applyFont="1" applyFill="1" applyBorder="1" applyAlignment="1">
      <alignment horizontal="right" wrapText="1"/>
      <protection/>
    </xf>
    <xf numFmtId="172" fontId="0" fillId="0" borderId="21" xfId="44" applyNumberFormat="1" applyFont="1" applyFill="1" applyBorder="1" applyAlignment="1">
      <alignment horizontal="right" wrapText="1"/>
      <protection/>
    </xf>
    <xf numFmtId="165" fontId="4" fillId="36" borderId="26" xfId="44" applyNumberFormat="1" applyFont="1" applyFill="1" applyBorder="1" applyAlignment="1">
      <alignment horizontal="right" wrapText="1"/>
      <protection/>
    </xf>
    <xf numFmtId="0" fontId="0" fillId="0" borderId="27" xfId="44" applyFont="1" applyFill="1" applyBorder="1" applyAlignment="1">
      <alignment horizontal="center"/>
      <protection/>
    </xf>
    <xf numFmtId="0" fontId="0" fillId="0" borderId="27" xfId="44" applyFont="1" applyFill="1" applyBorder="1" applyAlignment="1">
      <alignment horizontal="center" wrapText="1"/>
      <protection/>
    </xf>
    <xf numFmtId="0" fontId="0" fillId="0" borderId="27" xfId="44" applyFont="1" applyFill="1" applyBorder="1" applyAlignment="1">
      <alignment horizontal="left" wrapText="1"/>
      <protection/>
    </xf>
    <xf numFmtId="172" fontId="0" fillId="0" borderId="27" xfId="44" applyNumberFormat="1" applyFont="1" applyFill="1" applyBorder="1" applyAlignment="1">
      <alignment horizontal="right" wrapText="1"/>
      <protection/>
    </xf>
    <xf numFmtId="0" fontId="0" fillId="0" borderId="28" xfId="44" applyFont="1" applyFill="1" applyBorder="1" applyAlignment="1">
      <alignment horizontal="center"/>
      <protection/>
    </xf>
    <xf numFmtId="0" fontId="0" fillId="0" borderId="29" xfId="44" applyFont="1" applyFill="1" applyBorder="1" applyAlignment="1">
      <alignment horizontal="center"/>
      <protection/>
    </xf>
    <xf numFmtId="0" fontId="0" fillId="0" borderId="29" xfId="44" applyFont="1" applyFill="1" applyBorder="1" applyAlignment="1">
      <alignment horizontal="center" wrapText="1"/>
      <protection/>
    </xf>
    <xf numFmtId="0" fontId="0" fillId="0" borderId="29" xfId="44" applyFont="1" applyFill="1" applyBorder="1" applyAlignment="1">
      <alignment horizontal="left" wrapText="1"/>
      <protection/>
    </xf>
    <xf numFmtId="172" fontId="0" fillId="0" borderId="29" xfId="44" applyNumberFormat="1" applyFont="1" applyFill="1" applyBorder="1" applyAlignment="1">
      <alignment horizontal="right" wrapText="1"/>
      <protection/>
    </xf>
    <xf numFmtId="0" fontId="3" fillId="0" borderId="27" xfId="44" applyFont="1" applyFill="1" applyBorder="1" applyAlignment="1">
      <alignment horizontal="center" wrapText="1"/>
      <protection/>
    </xf>
    <xf numFmtId="165" fontId="0" fillId="0" borderId="21" xfId="44" applyNumberFormat="1" applyFill="1" applyBorder="1" applyAlignment="1">
      <alignment wrapText="1"/>
      <protection/>
    </xf>
    <xf numFmtId="0" fontId="0" fillId="0" borderId="27" xfId="44" applyFont="1" applyBorder="1" applyAlignment="1">
      <alignment horizontal="center" wrapText="1"/>
      <protection/>
    </xf>
    <xf numFmtId="165" fontId="0" fillId="0" borderId="12" xfId="44" applyNumberFormat="1" applyFont="1" applyFill="1" applyBorder="1" applyAlignment="1">
      <alignment horizontal="right" wrapText="1"/>
      <protection/>
    </xf>
    <xf numFmtId="165" fontId="0" fillId="0" borderId="12" xfId="44" applyNumberFormat="1" applyFill="1" applyBorder="1" applyAlignment="1">
      <alignment wrapText="1"/>
      <protection/>
    </xf>
    <xf numFmtId="165" fontId="4" fillId="36" borderId="30" xfId="44" applyNumberFormat="1" applyFont="1" applyFill="1" applyBorder="1" applyAlignment="1">
      <alignment horizontal="right" wrapText="1"/>
      <protection/>
    </xf>
    <xf numFmtId="0" fontId="0" fillId="0" borderId="27" xfId="44" applyFont="1" applyFill="1" applyBorder="1" applyAlignment="1">
      <alignment horizontal="center"/>
      <protection/>
    </xf>
    <xf numFmtId="166" fontId="0" fillId="0" borderId="27" xfId="44" applyNumberFormat="1" applyFont="1" applyFill="1" applyBorder="1" applyAlignment="1">
      <alignment wrapText="1"/>
      <protection/>
    </xf>
    <xf numFmtId="0" fontId="4" fillId="36" borderId="31" xfId="44" applyFont="1" applyFill="1" applyBorder="1" applyAlignment="1">
      <alignment horizontal="right"/>
      <protection/>
    </xf>
    <xf numFmtId="0" fontId="2" fillId="36" borderId="32" xfId="44" applyFont="1" applyFill="1" applyBorder="1" applyAlignment="1">
      <alignment horizontal="center" vertical="center"/>
      <protection/>
    </xf>
    <xf numFmtId="0" fontId="4" fillId="36" borderId="33" xfId="44" applyFont="1" applyFill="1" applyBorder="1" applyAlignment="1">
      <alignment horizontal="right"/>
      <protection/>
    </xf>
    <xf numFmtId="0" fontId="4" fillId="36" borderId="34" xfId="44" applyFont="1" applyFill="1" applyBorder="1" applyAlignment="1">
      <alignment horizontal="right"/>
      <protection/>
    </xf>
    <xf numFmtId="0" fontId="4" fillId="36" borderId="35" xfId="44" applyFont="1" applyFill="1" applyBorder="1" applyAlignment="1">
      <alignment horizontal="right"/>
      <protection/>
    </xf>
    <xf numFmtId="0" fontId="4" fillId="37" borderId="36" xfId="44" applyFont="1" applyFill="1" applyBorder="1" applyAlignment="1">
      <alignment horizontal="right"/>
      <protection/>
    </xf>
    <xf numFmtId="0" fontId="4" fillId="37" borderId="37" xfId="44" applyFont="1" applyFill="1" applyBorder="1" applyAlignment="1">
      <alignment horizontal="right"/>
      <protection/>
    </xf>
    <xf numFmtId="0" fontId="2" fillId="37" borderId="32" xfId="44" applyFont="1" applyFill="1" applyBorder="1" applyAlignment="1">
      <alignment horizontal="center" vertical="center"/>
      <protection/>
    </xf>
    <xf numFmtId="0" fontId="4" fillId="36" borderId="38" xfId="44" applyFont="1" applyFill="1" applyBorder="1" applyAlignment="1">
      <alignment horizontal="right"/>
      <protection/>
    </xf>
    <xf numFmtId="0" fontId="2" fillId="0" borderId="0" xfId="44" applyFont="1" applyBorder="1" applyAlignment="1">
      <alignment horizontal="center" vertical="center" wrapText="1"/>
      <protection/>
    </xf>
    <xf numFmtId="0" fontId="2" fillId="35" borderId="32" xfId="44" applyFont="1" applyFill="1" applyBorder="1" applyAlignment="1">
      <alignment horizontal="center" vertical="center"/>
      <protection/>
    </xf>
    <xf numFmtId="0" fontId="4" fillId="35" borderId="38" xfId="44" applyFont="1" applyFill="1" applyBorder="1" applyAlignment="1">
      <alignment horizontal="right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tyl 1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62"/>
  <sheetViews>
    <sheetView showGridLines="0" tabSelected="1" zoomScale="85" zoomScaleNormal="85" zoomScalePageLayoutView="0" workbookViewId="0" topLeftCell="A1">
      <selection activeCell="F232" sqref="F232:H232"/>
    </sheetView>
  </sheetViews>
  <sheetFormatPr defaultColWidth="8.7109375" defaultRowHeight="12.75"/>
  <cols>
    <col min="1" max="1" width="4.28125" style="1" customWidth="1"/>
    <col min="2" max="2" width="13.7109375" style="2" customWidth="1"/>
    <col min="3" max="3" width="42.7109375" style="1" customWidth="1"/>
    <col min="4" max="4" width="12.28125" style="1" customWidth="1"/>
    <col min="5" max="5" width="14.00390625" style="3" customWidth="1"/>
    <col min="6" max="8" width="30.7109375" style="4" customWidth="1"/>
    <col min="9" max="9" width="14.57421875" style="1" customWidth="1"/>
    <col min="10" max="10" width="13.57421875" style="1" bestFit="1" customWidth="1"/>
    <col min="11" max="16384" width="8.7109375" style="1" customWidth="1"/>
  </cols>
  <sheetData>
    <row r="3" spans="3:8" ht="27.75" customHeight="1">
      <c r="C3" s="182" t="s">
        <v>0</v>
      </c>
      <c r="D3" s="182"/>
      <c r="E3" s="182"/>
      <c r="F3" s="182"/>
      <c r="G3" s="182"/>
      <c r="H3" s="182"/>
    </row>
    <row r="5" ht="12" customHeight="1"/>
    <row r="6" spans="1:9" s="5" customFormat="1" ht="49.5" customHeight="1">
      <c r="A6" s="183" t="s">
        <v>1</v>
      </c>
      <c r="B6" s="183"/>
      <c r="C6" s="183"/>
      <c r="D6" s="183"/>
      <c r="E6" s="183"/>
      <c r="F6" s="183"/>
      <c r="G6" s="183"/>
      <c r="H6" s="183"/>
      <c r="I6" s="183"/>
    </row>
    <row r="7" spans="1:9" ht="49.5" customHeight="1">
      <c r="A7" s="6" t="s">
        <v>2</v>
      </c>
      <c r="B7" s="7" t="s">
        <v>3</v>
      </c>
      <c r="C7" s="6" t="s">
        <v>4</v>
      </c>
      <c r="D7" s="6" t="s">
        <v>5</v>
      </c>
      <c r="E7" s="6" t="s">
        <v>6</v>
      </c>
      <c r="F7" s="7" t="s">
        <v>7</v>
      </c>
      <c r="G7" s="7" t="s">
        <v>8</v>
      </c>
      <c r="H7" s="7" t="s">
        <v>9</v>
      </c>
      <c r="I7" s="7" t="s">
        <v>10</v>
      </c>
    </row>
    <row r="8" spans="1:9" ht="26.25">
      <c r="A8" s="8" t="s">
        <v>11</v>
      </c>
      <c r="B8" s="9" t="s">
        <v>12</v>
      </c>
      <c r="C8" s="10" t="s">
        <v>13</v>
      </c>
      <c r="D8" s="8" t="s">
        <v>14</v>
      </c>
      <c r="E8" s="9" t="s">
        <v>15</v>
      </c>
      <c r="F8" s="11">
        <v>734965</v>
      </c>
      <c r="G8" s="12">
        <v>326000</v>
      </c>
      <c r="H8" s="12">
        <v>348930</v>
      </c>
      <c r="I8" s="9" t="s">
        <v>16</v>
      </c>
    </row>
    <row r="9" spans="1:9" ht="26.25">
      <c r="A9" s="8" t="s">
        <v>17</v>
      </c>
      <c r="B9" s="9" t="s">
        <v>12</v>
      </c>
      <c r="C9" s="10" t="s">
        <v>18</v>
      </c>
      <c r="D9" s="8" t="s">
        <v>19</v>
      </c>
      <c r="E9" s="9" t="s">
        <v>20</v>
      </c>
      <c r="F9" s="12">
        <v>956485</v>
      </c>
      <c r="G9" s="12">
        <v>956485</v>
      </c>
      <c r="H9" s="12">
        <v>535735</v>
      </c>
      <c r="I9" s="9" t="s">
        <v>16</v>
      </c>
    </row>
    <row r="10" spans="1:9" ht="26.25">
      <c r="A10" s="8" t="s">
        <v>21</v>
      </c>
      <c r="B10" s="9" t="s">
        <v>22</v>
      </c>
      <c r="C10" s="13" t="s">
        <v>23</v>
      </c>
      <c r="D10" s="8" t="s">
        <v>24</v>
      </c>
      <c r="E10" s="9" t="s">
        <v>25</v>
      </c>
      <c r="F10" s="12">
        <v>3975000</v>
      </c>
      <c r="G10" s="12">
        <v>3975000</v>
      </c>
      <c r="H10" s="12">
        <v>1724000</v>
      </c>
      <c r="I10" s="9" t="s">
        <v>26</v>
      </c>
    </row>
    <row r="11" spans="1:9" ht="26.25">
      <c r="A11" s="8" t="s">
        <v>27</v>
      </c>
      <c r="B11" s="9" t="s">
        <v>22</v>
      </c>
      <c r="C11" s="13" t="s">
        <v>28</v>
      </c>
      <c r="D11" s="8" t="s">
        <v>29</v>
      </c>
      <c r="E11" s="9" t="s">
        <v>30</v>
      </c>
      <c r="F11" s="11">
        <v>5296400</v>
      </c>
      <c r="G11" s="12">
        <v>3696400</v>
      </c>
      <c r="H11" s="12">
        <v>430332.5</v>
      </c>
      <c r="I11" s="9" t="s">
        <v>16</v>
      </c>
    </row>
    <row r="12" spans="1:9" ht="39">
      <c r="A12" s="8" t="s">
        <v>31</v>
      </c>
      <c r="B12" s="9" t="s">
        <v>22</v>
      </c>
      <c r="C12" s="13" t="s">
        <v>32</v>
      </c>
      <c r="D12" s="8" t="s">
        <v>33</v>
      </c>
      <c r="E12" s="9" t="s">
        <v>34</v>
      </c>
      <c r="F12" s="11">
        <v>3060900</v>
      </c>
      <c r="G12" s="12">
        <v>2040000</v>
      </c>
      <c r="H12" s="12">
        <v>143600</v>
      </c>
      <c r="I12" s="9" t="s">
        <v>16</v>
      </c>
    </row>
    <row r="13" spans="1:9" ht="26.25">
      <c r="A13" s="8" t="s">
        <v>35</v>
      </c>
      <c r="B13" s="9" t="s">
        <v>22</v>
      </c>
      <c r="C13" s="13" t="s">
        <v>36</v>
      </c>
      <c r="D13" s="8" t="s">
        <v>33</v>
      </c>
      <c r="E13" s="9" t="s">
        <v>34</v>
      </c>
      <c r="F13" s="11">
        <v>3670000</v>
      </c>
      <c r="G13" s="12">
        <v>2557100</v>
      </c>
      <c r="H13" s="12">
        <v>350000</v>
      </c>
      <c r="I13" s="9" t="s">
        <v>16</v>
      </c>
    </row>
    <row r="14" spans="1:9" ht="52.5">
      <c r="A14" s="8" t="s">
        <v>37</v>
      </c>
      <c r="B14" s="9" t="s">
        <v>12</v>
      </c>
      <c r="C14" s="13" t="s">
        <v>38</v>
      </c>
      <c r="D14" s="8" t="s">
        <v>39</v>
      </c>
      <c r="E14" s="9" t="s">
        <v>40</v>
      </c>
      <c r="F14" s="11">
        <v>5847850</v>
      </c>
      <c r="G14" s="14">
        <v>3491075</v>
      </c>
      <c r="H14" s="15">
        <v>186405</v>
      </c>
      <c r="I14" s="16" t="s">
        <v>16</v>
      </c>
    </row>
    <row r="15" spans="1:9" ht="39">
      <c r="A15" s="8" t="s">
        <v>41</v>
      </c>
      <c r="B15" s="9" t="s">
        <v>42</v>
      </c>
      <c r="C15" s="13" t="s">
        <v>43</v>
      </c>
      <c r="D15" s="8" t="s">
        <v>33</v>
      </c>
      <c r="E15" s="9" t="s">
        <v>44</v>
      </c>
      <c r="F15" s="14">
        <v>1893114</v>
      </c>
      <c r="G15" s="14">
        <v>1893114</v>
      </c>
      <c r="H15" s="15">
        <v>1893114</v>
      </c>
      <c r="I15" s="9" t="s">
        <v>26</v>
      </c>
    </row>
    <row r="16" spans="1:9" ht="26.25">
      <c r="A16" s="8" t="s">
        <v>45</v>
      </c>
      <c r="B16" s="9" t="s">
        <v>42</v>
      </c>
      <c r="C16" s="17" t="s">
        <v>46</v>
      </c>
      <c r="D16" s="18" t="s">
        <v>24</v>
      </c>
      <c r="E16" s="9" t="s">
        <v>47</v>
      </c>
      <c r="F16" s="12">
        <v>1600000</v>
      </c>
      <c r="G16" s="12">
        <v>1600000</v>
      </c>
      <c r="H16" s="19">
        <v>134936.73</v>
      </c>
      <c r="I16" s="18" t="s">
        <v>16</v>
      </c>
    </row>
    <row r="17" spans="1:9" s="22" customFormat="1" ht="26.25">
      <c r="A17" s="8" t="s">
        <v>48</v>
      </c>
      <c r="B17" s="9" t="s">
        <v>42</v>
      </c>
      <c r="C17" s="13" t="s">
        <v>49</v>
      </c>
      <c r="D17" s="18"/>
      <c r="E17" s="9" t="s">
        <v>50</v>
      </c>
      <c r="F17" s="20">
        <v>2083590</v>
      </c>
      <c r="G17" s="20">
        <v>2083590</v>
      </c>
      <c r="H17" s="21">
        <f>125730/12*30</f>
        <v>314325</v>
      </c>
      <c r="I17" s="18" t="s">
        <v>16</v>
      </c>
    </row>
    <row r="18" spans="1:9" s="22" customFormat="1" ht="26.25">
      <c r="A18" s="8" t="s">
        <v>51</v>
      </c>
      <c r="B18" s="9" t="s">
        <v>52</v>
      </c>
      <c r="C18" s="13" t="s">
        <v>53</v>
      </c>
      <c r="D18" s="8" t="s">
        <v>54</v>
      </c>
      <c r="E18" s="9" t="s">
        <v>55</v>
      </c>
      <c r="F18" s="11">
        <v>265359.44</v>
      </c>
      <c r="G18" s="12">
        <v>197388.1</v>
      </c>
      <c r="H18" s="12">
        <v>197388.1</v>
      </c>
      <c r="I18" s="9" t="s">
        <v>26</v>
      </c>
    </row>
    <row r="19" spans="1:9" s="22" customFormat="1" ht="26.25">
      <c r="A19" s="8" t="s">
        <v>56</v>
      </c>
      <c r="B19" s="9" t="s">
        <v>57</v>
      </c>
      <c r="C19" s="13" t="s">
        <v>58</v>
      </c>
      <c r="D19" s="8" t="s">
        <v>14</v>
      </c>
      <c r="E19" s="9" t="s">
        <v>59</v>
      </c>
      <c r="F19" s="12">
        <v>926320</v>
      </c>
      <c r="G19" s="12">
        <v>625800</v>
      </c>
      <c r="H19" s="12">
        <v>625800</v>
      </c>
      <c r="I19" s="9" t="s">
        <v>26</v>
      </c>
    </row>
    <row r="20" spans="1:9" s="22" customFormat="1" ht="26.25">
      <c r="A20" s="8" t="s">
        <v>60</v>
      </c>
      <c r="B20" s="9" t="s">
        <v>42</v>
      </c>
      <c r="C20" s="13" t="s">
        <v>61</v>
      </c>
      <c r="D20" s="8" t="s">
        <v>62</v>
      </c>
      <c r="E20" s="9" t="s">
        <v>63</v>
      </c>
      <c r="F20" s="20">
        <v>1626990.6</v>
      </c>
      <c r="G20" s="20">
        <v>1626990.6</v>
      </c>
      <c r="H20" s="21">
        <v>153131.46</v>
      </c>
      <c r="I20" s="9" t="s">
        <v>16</v>
      </c>
    </row>
    <row r="21" spans="1:9" s="22" customFormat="1" ht="26.25">
      <c r="A21" s="8" t="s">
        <v>64</v>
      </c>
      <c r="B21" s="9" t="s">
        <v>42</v>
      </c>
      <c r="C21" s="13" t="s">
        <v>65</v>
      </c>
      <c r="D21" s="8" t="s">
        <v>66</v>
      </c>
      <c r="E21" s="9" t="s">
        <v>67</v>
      </c>
      <c r="F21" s="11">
        <v>1644754.4</v>
      </c>
      <c r="G21" s="20">
        <v>1323478</v>
      </c>
      <c r="H21" s="21">
        <v>110520</v>
      </c>
      <c r="I21" s="9" t="s">
        <v>16</v>
      </c>
    </row>
    <row r="22" spans="1:9" s="22" customFormat="1" ht="26.25">
      <c r="A22" s="8" t="s">
        <v>68</v>
      </c>
      <c r="B22" s="9" t="s">
        <v>52</v>
      </c>
      <c r="C22" s="13" t="s">
        <v>69</v>
      </c>
      <c r="D22" s="8" t="s">
        <v>54</v>
      </c>
      <c r="E22" s="9" t="s">
        <v>70</v>
      </c>
      <c r="F22" s="11">
        <v>367873.8</v>
      </c>
      <c r="G22" s="12">
        <v>312099.18</v>
      </c>
      <c r="H22" s="12">
        <v>312099.18</v>
      </c>
      <c r="I22" s="9" t="s">
        <v>26</v>
      </c>
    </row>
    <row r="23" spans="1:9" s="22" customFormat="1" ht="39">
      <c r="A23" s="8" t="s">
        <v>71</v>
      </c>
      <c r="B23" s="9" t="s">
        <v>72</v>
      </c>
      <c r="C23" s="13" t="s">
        <v>73</v>
      </c>
      <c r="D23" s="8" t="s">
        <v>74</v>
      </c>
      <c r="E23" s="9" t="s">
        <v>75</v>
      </c>
      <c r="F23" s="11">
        <v>1247811.65</v>
      </c>
      <c r="G23" s="12">
        <v>1247811.65</v>
      </c>
      <c r="H23" s="12">
        <v>889526.65</v>
      </c>
      <c r="I23" s="9" t="s">
        <v>26</v>
      </c>
    </row>
    <row r="24" spans="1:9" s="23" customFormat="1" ht="26.25">
      <c r="A24" s="8" t="s">
        <v>76</v>
      </c>
      <c r="B24" s="9" t="s">
        <v>72</v>
      </c>
      <c r="C24" s="13" t="s">
        <v>77</v>
      </c>
      <c r="D24" s="8" t="s">
        <v>78</v>
      </c>
      <c r="E24" s="9" t="s">
        <v>79</v>
      </c>
      <c r="F24" s="12">
        <v>3385800</v>
      </c>
      <c r="G24" s="12">
        <v>3385800</v>
      </c>
      <c r="H24" s="12">
        <v>3385800</v>
      </c>
      <c r="I24" s="9" t="s">
        <v>26</v>
      </c>
    </row>
    <row r="25" spans="1:9" s="22" customFormat="1" ht="26.25">
      <c r="A25" s="8" t="s">
        <v>80</v>
      </c>
      <c r="B25" s="9" t="s">
        <v>81</v>
      </c>
      <c r="C25" s="13" t="s">
        <v>82</v>
      </c>
      <c r="D25" s="8" t="s">
        <v>66</v>
      </c>
      <c r="E25" s="9" t="s">
        <v>79</v>
      </c>
      <c r="F25" s="12">
        <v>1226568.6</v>
      </c>
      <c r="G25" s="12">
        <v>1226568.6</v>
      </c>
      <c r="H25" s="12">
        <v>1226568.6</v>
      </c>
      <c r="I25" s="16" t="s">
        <v>26</v>
      </c>
    </row>
    <row r="26" spans="1:9" s="22" customFormat="1" ht="39">
      <c r="A26" s="24" t="s">
        <v>83</v>
      </c>
      <c r="B26" s="25" t="s">
        <v>57</v>
      </c>
      <c r="C26" s="26" t="s">
        <v>84</v>
      </c>
      <c r="D26" s="24" t="s">
        <v>85</v>
      </c>
      <c r="E26" s="27" t="s">
        <v>86</v>
      </c>
      <c r="F26" s="28">
        <v>487914.6</v>
      </c>
      <c r="G26" s="28">
        <v>295739.23</v>
      </c>
      <c r="H26" s="28">
        <v>295739.23</v>
      </c>
      <c r="I26" s="16" t="s">
        <v>26</v>
      </c>
    </row>
    <row r="27" spans="1:14" s="33" customFormat="1" ht="17.25">
      <c r="A27" s="184" t="s">
        <v>87</v>
      </c>
      <c r="B27" s="184"/>
      <c r="C27" s="184"/>
      <c r="D27" s="184"/>
      <c r="E27" s="184"/>
      <c r="F27" s="29">
        <f>SUM(F8:F26)</f>
        <v>40297697.09</v>
      </c>
      <c r="G27" s="30">
        <f>SUM(G8:G26)</f>
        <v>32860439.360000003</v>
      </c>
      <c r="H27" s="31">
        <f>SUM(H8:H26)</f>
        <v>13257951.450000001</v>
      </c>
      <c r="I27" s="32"/>
      <c r="J27" s="32"/>
      <c r="K27" s="32"/>
      <c r="L27" s="32"/>
      <c r="M27" s="32"/>
      <c r="N27" s="32"/>
    </row>
    <row r="28" spans="1:14" s="23" customFormat="1" ht="13.5">
      <c r="A28" s="34"/>
      <c r="B28" s="34"/>
      <c r="C28" s="34"/>
      <c r="D28" s="34"/>
      <c r="E28" s="34"/>
      <c r="F28" s="35"/>
      <c r="G28" s="36"/>
      <c r="H28" s="36"/>
      <c r="I28" s="37"/>
      <c r="J28" s="37"/>
      <c r="K28" s="37"/>
      <c r="L28" s="37"/>
      <c r="M28" s="37"/>
      <c r="N28" s="37"/>
    </row>
    <row r="29" spans="1:14" s="23" customFormat="1" ht="13.5">
      <c r="A29" s="34"/>
      <c r="B29" s="34"/>
      <c r="C29" s="34"/>
      <c r="D29" s="38"/>
      <c r="E29" s="34"/>
      <c r="F29" s="35"/>
      <c r="G29" s="36"/>
      <c r="H29" s="36"/>
      <c r="I29" s="37"/>
      <c r="J29" s="37"/>
      <c r="K29" s="37"/>
      <c r="L29" s="37"/>
      <c r="M29" s="37"/>
      <c r="N29" s="37"/>
    </row>
    <row r="30" spans="1:14" s="22" customFormat="1" ht="12.75" customHeight="1">
      <c r="A30" s="39"/>
      <c r="B30" s="40"/>
      <c r="C30" s="37"/>
      <c r="D30" s="38"/>
      <c r="E30" s="40"/>
      <c r="F30" s="41"/>
      <c r="G30" s="42"/>
      <c r="H30" s="42"/>
      <c r="I30" s="37"/>
      <c r="J30" s="37"/>
      <c r="K30" s="37"/>
      <c r="L30" s="37"/>
      <c r="M30" s="37"/>
      <c r="N30" s="37"/>
    </row>
    <row r="31" spans="1:14" s="22" customFormat="1" ht="13.5" customHeight="1">
      <c r="A31" s="39"/>
      <c r="B31" s="40"/>
      <c r="C31" s="37"/>
      <c r="D31" s="43"/>
      <c r="E31" s="40"/>
      <c r="F31" s="41"/>
      <c r="G31" s="42"/>
      <c r="H31" s="42"/>
      <c r="I31" s="37"/>
      <c r="J31" s="37"/>
      <c r="K31" s="37"/>
      <c r="L31" s="37"/>
      <c r="M31" s="37"/>
      <c r="N31" s="37"/>
    </row>
    <row r="32" spans="1:9" s="5" customFormat="1" ht="49.5" customHeight="1">
      <c r="A32" s="183" t="s">
        <v>88</v>
      </c>
      <c r="B32" s="183"/>
      <c r="C32" s="183"/>
      <c r="D32" s="183"/>
      <c r="E32" s="183"/>
      <c r="F32" s="183"/>
      <c r="G32" s="183"/>
      <c r="H32" s="183"/>
      <c r="I32" s="183"/>
    </row>
    <row r="33" spans="1:9" ht="49.5" customHeight="1">
      <c r="A33" s="6" t="s">
        <v>2</v>
      </c>
      <c r="B33" s="7" t="s">
        <v>3</v>
      </c>
      <c r="C33" s="6" t="s">
        <v>4</v>
      </c>
      <c r="D33" s="6" t="s">
        <v>5</v>
      </c>
      <c r="E33" s="6" t="s">
        <v>6</v>
      </c>
      <c r="F33" s="7" t="s">
        <v>7</v>
      </c>
      <c r="G33" s="7" t="s">
        <v>8</v>
      </c>
      <c r="H33" s="7" t="s">
        <v>9</v>
      </c>
      <c r="I33" s="7" t="s">
        <v>10</v>
      </c>
    </row>
    <row r="34" spans="1:10" ht="66">
      <c r="A34" s="8" t="s">
        <v>11</v>
      </c>
      <c r="B34" s="9" t="s">
        <v>89</v>
      </c>
      <c r="C34" s="13" t="s">
        <v>90</v>
      </c>
      <c r="D34" s="44" t="s">
        <v>62</v>
      </c>
      <c r="E34" s="9" t="s">
        <v>91</v>
      </c>
      <c r="F34" s="45">
        <v>1500000</v>
      </c>
      <c r="G34" s="45">
        <v>1300000</v>
      </c>
      <c r="H34" s="45">
        <v>777500</v>
      </c>
      <c r="I34" s="44" t="s">
        <v>26</v>
      </c>
      <c r="J34" s="149"/>
    </row>
    <row r="35" spans="1:10" ht="78.75">
      <c r="A35" s="8" t="s">
        <v>17</v>
      </c>
      <c r="B35" s="9" t="s">
        <v>89</v>
      </c>
      <c r="C35" s="13" t="s">
        <v>92</v>
      </c>
      <c r="D35" s="44" t="s">
        <v>93</v>
      </c>
      <c r="E35" s="9" t="s">
        <v>94</v>
      </c>
      <c r="F35" s="46">
        <v>1000000</v>
      </c>
      <c r="G35" s="46">
        <v>900000</v>
      </c>
      <c r="H35" s="46">
        <v>280000</v>
      </c>
      <c r="I35" s="44" t="s">
        <v>26</v>
      </c>
      <c r="J35" s="149"/>
    </row>
    <row r="36" spans="1:10" s="23" customFormat="1" ht="26.25">
      <c r="A36" s="8" t="s">
        <v>21</v>
      </c>
      <c r="B36" s="47" t="s">
        <v>89</v>
      </c>
      <c r="C36" s="13" t="s">
        <v>95</v>
      </c>
      <c r="D36" s="8" t="s">
        <v>66</v>
      </c>
      <c r="E36" s="9" t="s">
        <v>96</v>
      </c>
      <c r="F36" s="48">
        <v>20000</v>
      </c>
      <c r="G36" s="48">
        <v>18000</v>
      </c>
      <c r="H36" s="49">
        <v>13650</v>
      </c>
      <c r="I36" s="16" t="s">
        <v>26</v>
      </c>
      <c r="J36" s="149"/>
    </row>
    <row r="37" spans="1:9" s="22" customFormat="1" ht="26.25">
      <c r="A37" s="8" t="s">
        <v>27</v>
      </c>
      <c r="B37" s="9" t="s">
        <v>97</v>
      </c>
      <c r="C37" s="13" t="s">
        <v>98</v>
      </c>
      <c r="D37" s="8" t="s">
        <v>62</v>
      </c>
      <c r="E37" s="9" t="s">
        <v>99</v>
      </c>
      <c r="F37" s="12">
        <v>1618841</v>
      </c>
      <c r="G37" s="12">
        <v>1618841</v>
      </c>
      <c r="H37" s="19">
        <v>244200</v>
      </c>
      <c r="I37" s="9" t="s">
        <v>16</v>
      </c>
    </row>
    <row r="38" spans="1:9" s="22" customFormat="1" ht="26.25">
      <c r="A38" s="8" t="s">
        <v>31</v>
      </c>
      <c r="B38" s="9" t="s">
        <v>97</v>
      </c>
      <c r="C38" s="13" t="s">
        <v>100</v>
      </c>
      <c r="D38" s="8" t="s">
        <v>62</v>
      </c>
      <c r="E38" s="9" t="s">
        <v>101</v>
      </c>
      <c r="F38" s="12">
        <v>6350940</v>
      </c>
      <c r="G38" s="12">
        <v>6350940</v>
      </c>
      <c r="H38" s="19">
        <v>292518</v>
      </c>
      <c r="I38" s="9" t="s">
        <v>16</v>
      </c>
    </row>
    <row r="39" spans="1:9" ht="17.25">
      <c r="A39" s="184" t="s">
        <v>87</v>
      </c>
      <c r="B39" s="184"/>
      <c r="C39" s="184"/>
      <c r="D39" s="184"/>
      <c r="E39" s="184"/>
      <c r="F39" s="29">
        <f>SUM(F34*4.5,F35*4.5,F36*4.5,F37,F38)</f>
        <v>19309781</v>
      </c>
      <c r="G39" s="29">
        <f>SUM(G34*4.5,G35*4.5,G36*4.5,G37,G38)</f>
        <v>17950781</v>
      </c>
      <c r="H39" s="29">
        <f>SUM(H34*4.5,H35*4.5,H36*4.5,H37,H38)</f>
        <v>5356893</v>
      </c>
      <c r="I39" s="50"/>
    </row>
    <row r="40" spans="1:9" s="52" customFormat="1" ht="13.5">
      <c r="A40" s="34"/>
      <c r="B40" s="34"/>
      <c r="C40" s="34"/>
      <c r="D40" s="34"/>
      <c r="E40" s="34"/>
      <c r="F40" s="35"/>
      <c r="G40" s="35"/>
      <c r="H40" s="35"/>
      <c r="I40" s="51"/>
    </row>
    <row r="41" spans="1:9" s="52" customFormat="1" ht="13.5">
      <c r="A41" s="34"/>
      <c r="B41" s="34"/>
      <c r="C41" s="34"/>
      <c r="D41" s="34"/>
      <c r="E41" s="34"/>
      <c r="F41" s="35"/>
      <c r="G41" s="35"/>
      <c r="H41" s="35"/>
      <c r="I41" s="51"/>
    </row>
    <row r="42" spans="1:9" s="52" customFormat="1" ht="12.75">
      <c r="A42" s="51"/>
      <c r="B42" s="53"/>
      <c r="C42" s="54"/>
      <c r="D42" s="51"/>
      <c r="E42" s="55"/>
      <c r="F42" s="56"/>
      <c r="G42" s="56"/>
      <c r="H42" s="56"/>
      <c r="I42" s="51"/>
    </row>
    <row r="43" spans="1:9" s="52" customFormat="1" ht="12.75">
      <c r="A43" s="51"/>
      <c r="B43" s="53"/>
      <c r="C43" s="54"/>
      <c r="D43" s="51"/>
      <c r="E43" s="55"/>
      <c r="F43" s="56"/>
      <c r="G43" s="56"/>
      <c r="H43" s="56"/>
      <c r="I43" s="51"/>
    </row>
    <row r="44" spans="1:9" s="5" customFormat="1" ht="49.5" customHeight="1">
      <c r="A44" s="180" t="s">
        <v>102</v>
      </c>
      <c r="B44" s="180"/>
      <c r="C44" s="180"/>
      <c r="D44" s="180"/>
      <c r="E44" s="180"/>
      <c r="F44" s="180"/>
      <c r="G44" s="180"/>
      <c r="H44" s="180"/>
      <c r="I44" s="180"/>
    </row>
    <row r="45" spans="1:9" ht="49.5" customHeight="1">
      <c r="A45" s="6" t="s">
        <v>2</v>
      </c>
      <c r="B45" s="7" t="s">
        <v>3</v>
      </c>
      <c r="C45" s="6" t="s">
        <v>4</v>
      </c>
      <c r="D45" s="6" t="s">
        <v>5</v>
      </c>
      <c r="E45" s="6" t="s">
        <v>6</v>
      </c>
      <c r="F45" s="7" t="s">
        <v>7</v>
      </c>
      <c r="G45" s="7" t="s">
        <v>8</v>
      </c>
      <c r="H45" s="7" t="s">
        <v>9</v>
      </c>
      <c r="I45" s="7" t="s">
        <v>10</v>
      </c>
    </row>
    <row r="46" spans="1:9" ht="39">
      <c r="A46" s="8" t="s">
        <v>11</v>
      </c>
      <c r="B46" s="18" t="s">
        <v>103</v>
      </c>
      <c r="C46" s="57" t="s">
        <v>104</v>
      </c>
      <c r="D46" s="18" t="s">
        <v>39</v>
      </c>
      <c r="E46" s="47" t="s">
        <v>105</v>
      </c>
      <c r="F46" s="58">
        <v>16145083</v>
      </c>
      <c r="G46" s="58">
        <v>16145083</v>
      </c>
      <c r="H46" s="58">
        <v>2028054</v>
      </c>
      <c r="I46" s="18" t="s">
        <v>16</v>
      </c>
    </row>
    <row r="47" spans="1:9" s="23" customFormat="1" ht="39">
      <c r="A47" s="8" t="s">
        <v>17</v>
      </c>
      <c r="B47" s="18" t="s">
        <v>106</v>
      </c>
      <c r="C47" s="57" t="s">
        <v>107</v>
      </c>
      <c r="D47" s="18" t="s">
        <v>108</v>
      </c>
      <c r="E47" s="47" t="s">
        <v>109</v>
      </c>
      <c r="F47" s="58">
        <v>2967528</v>
      </c>
      <c r="G47" s="58">
        <v>2967528</v>
      </c>
      <c r="H47" s="58">
        <v>2967528</v>
      </c>
      <c r="I47" s="18" t="s">
        <v>26</v>
      </c>
    </row>
    <row r="48" spans="1:9" s="23" customFormat="1" ht="48.75" customHeight="1">
      <c r="A48" s="8" t="s">
        <v>21</v>
      </c>
      <c r="B48" s="18" t="s">
        <v>103</v>
      </c>
      <c r="C48" s="57" t="s">
        <v>110</v>
      </c>
      <c r="D48" s="18" t="s">
        <v>111</v>
      </c>
      <c r="E48" s="47" t="s">
        <v>112</v>
      </c>
      <c r="F48" s="58">
        <v>18858723.23</v>
      </c>
      <c r="G48" s="58">
        <v>18431524.87</v>
      </c>
      <c r="H48" s="58">
        <v>1821880</v>
      </c>
      <c r="I48" s="18" t="s">
        <v>16</v>
      </c>
    </row>
    <row r="49" spans="1:9" s="23" customFormat="1" ht="26.25">
      <c r="A49" s="8" t="s">
        <v>27</v>
      </c>
      <c r="B49" s="18" t="s">
        <v>113</v>
      </c>
      <c r="C49" s="57" t="s">
        <v>114</v>
      </c>
      <c r="D49" s="18" t="s">
        <v>29</v>
      </c>
      <c r="E49" s="47" t="s">
        <v>115</v>
      </c>
      <c r="F49" s="58">
        <v>115880000</v>
      </c>
      <c r="G49" s="58">
        <v>115876363.11</v>
      </c>
      <c r="H49" s="58">
        <v>11476249</v>
      </c>
      <c r="I49" s="18" t="s">
        <v>16</v>
      </c>
    </row>
    <row r="50" spans="1:9" ht="52.5">
      <c r="A50" s="8" t="s">
        <v>31</v>
      </c>
      <c r="B50" s="47" t="s">
        <v>116</v>
      </c>
      <c r="C50" s="57" t="s">
        <v>117</v>
      </c>
      <c r="D50" s="8" t="s">
        <v>118</v>
      </c>
      <c r="E50" s="47" t="s">
        <v>119</v>
      </c>
      <c r="F50" s="58">
        <v>1958000</v>
      </c>
      <c r="G50" s="58">
        <v>1958000</v>
      </c>
      <c r="H50" s="58">
        <v>572800</v>
      </c>
      <c r="I50" s="16" t="s">
        <v>16</v>
      </c>
    </row>
    <row r="51" spans="1:9" s="23" customFormat="1" ht="26.25">
      <c r="A51" s="8" t="s">
        <v>35</v>
      </c>
      <c r="B51" s="18" t="s">
        <v>103</v>
      </c>
      <c r="C51" s="57" t="s">
        <v>120</v>
      </c>
      <c r="D51" s="18" t="s">
        <v>54</v>
      </c>
      <c r="E51" s="47" t="s">
        <v>121</v>
      </c>
      <c r="F51" s="58">
        <v>2987823.74</v>
      </c>
      <c r="G51" s="58">
        <v>2987823.74</v>
      </c>
      <c r="H51" s="58">
        <v>295141.86</v>
      </c>
      <c r="I51" s="18" t="s">
        <v>16</v>
      </c>
    </row>
    <row r="52" spans="1:9" ht="39">
      <c r="A52" s="8" t="s">
        <v>37</v>
      </c>
      <c r="B52" s="47" t="s">
        <v>106</v>
      </c>
      <c r="C52" s="57" t="s">
        <v>122</v>
      </c>
      <c r="D52" s="8" t="s">
        <v>123</v>
      </c>
      <c r="E52" s="47" t="s">
        <v>124</v>
      </c>
      <c r="F52" s="58">
        <v>2805112</v>
      </c>
      <c r="G52" s="58">
        <v>2805112</v>
      </c>
      <c r="H52" s="58">
        <v>789200</v>
      </c>
      <c r="I52" s="16" t="s">
        <v>16</v>
      </c>
    </row>
    <row r="53" spans="1:9" ht="26.25">
      <c r="A53" s="8" t="s">
        <v>41</v>
      </c>
      <c r="B53" s="47" t="s">
        <v>103</v>
      </c>
      <c r="C53" s="57" t="s">
        <v>125</v>
      </c>
      <c r="D53" s="8" t="s">
        <v>62</v>
      </c>
      <c r="E53" s="47" t="s">
        <v>126</v>
      </c>
      <c r="F53" s="58">
        <v>999700</v>
      </c>
      <c r="G53" s="58">
        <v>999700</v>
      </c>
      <c r="H53" s="58">
        <v>280750</v>
      </c>
      <c r="I53" s="16" t="s">
        <v>16</v>
      </c>
    </row>
    <row r="54" spans="1:9" ht="26.25">
      <c r="A54" s="8" t="s">
        <v>45</v>
      </c>
      <c r="B54" s="18" t="s">
        <v>113</v>
      </c>
      <c r="C54" s="57" t="s">
        <v>127</v>
      </c>
      <c r="D54" s="18" t="s">
        <v>128</v>
      </c>
      <c r="E54" s="47" t="s">
        <v>129</v>
      </c>
      <c r="F54" s="58">
        <v>12147432.02</v>
      </c>
      <c r="G54" s="58">
        <v>11973860.47</v>
      </c>
      <c r="H54" s="58">
        <v>5619478.68</v>
      </c>
      <c r="I54" s="18" t="s">
        <v>26</v>
      </c>
    </row>
    <row r="55" spans="1:9" s="23" customFormat="1" ht="26.25">
      <c r="A55" s="8" t="s">
        <v>48</v>
      </c>
      <c r="B55" s="18" t="s">
        <v>113</v>
      </c>
      <c r="C55" s="57" t="s">
        <v>130</v>
      </c>
      <c r="D55" s="18" t="s">
        <v>66</v>
      </c>
      <c r="E55" s="47" t="s">
        <v>131</v>
      </c>
      <c r="F55" s="58">
        <v>39975718.33</v>
      </c>
      <c r="G55" s="58">
        <v>39706777.88</v>
      </c>
      <c r="H55" s="58">
        <v>873000</v>
      </c>
      <c r="I55" s="18" t="s">
        <v>16</v>
      </c>
    </row>
    <row r="56" spans="1:9" s="23" customFormat="1" ht="26.25">
      <c r="A56" s="8" t="s">
        <v>51</v>
      </c>
      <c r="B56" s="18" t="s">
        <v>113</v>
      </c>
      <c r="C56" s="57" t="s">
        <v>132</v>
      </c>
      <c r="D56" s="18" t="s">
        <v>133</v>
      </c>
      <c r="E56" s="47" t="s">
        <v>134</v>
      </c>
      <c r="F56" s="58">
        <v>25503764</v>
      </c>
      <c r="G56" s="58">
        <v>25503764</v>
      </c>
      <c r="H56" s="58">
        <v>1485000</v>
      </c>
      <c r="I56" s="18" t="s">
        <v>16</v>
      </c>
    </row>
    <row r="57" spans="1:9" s="23" customFormat="1" ht="39">
      <c r="A57" s="8" t="s">
        <v>56</v>
      </c>
      <c r="B57" s="18" t="s">
        <v>116</v>
      </c>
      <c r="C57" s="57" t="s">
        <v>135</v>
      </c>
      <c r="D57" s="18" t="s">
        <v>136</v>
      </c>
      <c r="E57" s="47" t="s">
        <v>137</v>
      </c>
      <c r="F57" s="58">
        <v>2704469</v>
      </c>
      <c r="G57" s="58">
        <v>2704469</v>
      </c>
      <c r="H57" s="58">
        <v>681676</v>
      </c>
      <c r="I57" s="18" t="s">
        <v>16</v>
      </c>
    </row>
    <row r="58" spans="1:9" ht="26.25">
      <c r="A58" s="8" t="s">
        <v>60</v>
      </c>
      <c r="B58" s="18" t="s">
        <v>103</v>
      </c>
      <c r="C58" s="57" t="s">
        <v>138</v>
      </c>
      <c r="D58" s="18" t="s">
        <v>93</v>
      </c>
      <c r="E58" s="47" t="s">
        <v>134</v>
      </c>
      <c r="F58" s="58">
        <v>13688834.58</v>
      </c>
      <c r="G58" s="58">
        <v>13417899.57</v>
      </c>
      <c r="H58" s="58">
        <v>1500000</v>
      </c>
      <c r="I58" s="18" t="s">
        <v>16</v>
      </c>
    </row>
    <row r="59" spans="1:9" ht="52.5">
      <c r="A59" s="8" t="s">
        <v>64</v>
      </c>
      <c r="B59" s="18" t="s">
        <v>113</v>
      </c>
      <c r="C59" s="57" t="s">
        <v>139</v>
      </c>
      <c r="D59" s="18" t="s">
        <v>140</v>
      </c>
      <c r="E59" s="47" t="s">
        <v>134</v>
      </c>
      <c r="F59" s="59">
        <v>33389106.88</v>
      </c>
      <c r="G59" s="58">
        <v>33024010.52</v>
      </c>
      <c r="H59" s="58">
        <v>4900810.68</v>
      </c>
      <c r="I59" s="18" t="s">
        <v>16</v>
      </c>
    </row>
    <row r="60" spans="1:9" s="60" customFormat="1" ht="26.25">
      <c r="A60" s="8" t="s">
        <v>68</v>
      </c>
      <c r="B60" s="47" t="s">
        <v>141</v>
      </c>
      <c r="C60" s="13" t="s">
        <v>142</v>
      </c>
      <c r="D60" s="8" t="s">
        <v>108</v>
      </c>
      <c r="E60" s="9" t="s">
        <v>143</v>
      </c>
      <c r="F60" s="12">
        <v>12800</v>
      </c>
      <c r="G60" s="12">
        <v>12800</v>
      </c>
      <c r="H60" s="12">
        <v>12800</v>
      </c>
      <c r="I60" s="16" t="s">
        <v>26</v>
      </c>
    </row>
    <row r="61" spans="1:9" s="23" customFormat="1" ht="26.25">
      <c r="A61" s="8" t="s">
        <v>71</v>
      </c>
      <c r="B61" s="18" t="s">
        <v>113</v>
      </c>
      <c r="C61" s="57" t="s">
        <v>144</v>
      </c>
      <c r="D61" s="18" t="s">
        <v>145</v>
      </c>
      <c r="E61" s="47" t="s">
        <v>146</v>
      </c>
      <c r="F61" s="61">
        <v>90169128.17</v>
      </c>
      <c r="G61" s="61">
        <v>89296251.91</v>
      </c>
      <c r="H61" s="58">
        <v>6878000</v>
      </c>
      <c r="I61" s="18" t="s">
        <v>16</v>
      </c>
    </row>
    <row r="62" spans="1:9" ht="26.25">
      <c r="A62" s="8" t="s">
        <v>76</v>
      </c>
      <c r="B62" s="47" t="s">
        <v>147</v>
      </c>
      <c r="C62" s="62" t="s">
        <v>148</v>
      </c>
      <c r="D62" s="18" t="s">
        <v>149</v>
      </c>
      <c r="E62" s="47" t="s">
        <v>150</v>
      </c>
      <c r="F62" s="21">
        <v>171500</v>
      </c>
      <c r="G62" s="21">
        <v>171500</v>
      </c>
      <c r="H62" s="21">
        <v>171500</v>
      </c>
      <c r="I62" s="18" t="s">
        <v>26</v>
      </c>
    </row>
    <row r="63" spans="1:9" ht="52.5">
      <c r="A63" s="8" t="s">
        <v>80</v>
      </c>
      <c r="B63" s="47" t="s">
        <v>151</v>
      </c>
      <c r="C63" s="17" t="s">
        <v>152</v>
      </c>
      <c r="D63" s="9" t="s">
        <v>153</v>
      </c>
      <c r="E63" s="47" t="s">
        <v>154</v>
      </c>
      <c r="F63" s="12">
        <v>430000</v>
      </c>
      <c r="G63" s="12">
        <v>430000</v>
      </c>
      <c r="H63" s="12">
        <v>430000</v>
      </c>
      <c r="I63" s="18" t="s">
        <v>26</v>
      </c>
    </row>
    <row r="64" spans="1:9" ht="39">
      <c r="A64" s="8" t="s">
        <v>83</v>
      </c>
      <c r="B64" s="47" t="s">
        <v>147</v>
      </c>
      <c r="C64" s="13" t="s">
        <v>155</v>
      </c>
      <c r="D64" s="27" t="s">
        <v>133</v>
      </c>
      <c r="E64" s="9" t="s">
        <v>156</v>
      </c>
      <c r="F64" s="12">
        <v>79500</v>
      </c>
      <c r="G64" s="12">
        <v>79500</v>
      </c>
      <c r="H64" s="12">
        <v>79500</v>
      </c>
      <c r="I64" s="18" t="s">
        <v>26</v>
      </c>
    </row>
    <row r="65" spans="1:9" ht="26.25">
      <c r="A65" s="8" t="s">
        <v>157</v>
      </c>
      <c r="B65" s="47" t="s">
        <v>158</v>
      </c>
      <c r="C65" s="63" t="s">
        <v>159</v>
      </c>
      <c r="D65" s="18" t="s">
        <v>153</v>
      </c>
      <c r="E65" s="64" t="s">
        <v>160</v>
      </c>
      <c r="F65" s="19">
        <v>349000</v>
      </c>
      <c r="G65" s="19">
        <v>349000</v>
      </c>
      <c r="H65" s="19">
        <v>349000</v>
      </c>
      <c r="I65" s="18" t="s">
        <v>26</v>
      </c>
    </row>
    <row r="66" spans="1:9" s="23" customFormat="1" ht="39">
      <c r="A66" s="8" t="s">
        <v>161</v>
      </c>
      <c r="B66" s="18" t="s">
        <v>103</v>
      </c>
      <c r="C66" s="17" t="s">
        <v>162</v>
      </c>
      <c r="D66" s="65" t="s">
        <v>163</v>
      </c>
      <c r="E66" s="47" t="s">
        <v>164</v>
      </c>
      <c r="F66" s="12">
        <v>6164770</v>
      </c>
      <c r="G66" s="12">
        <v>4138149</v>
      </c>
      <c r="H66" s="12">
        <v>4138149</v>
      </c>
      <c r="I66" s="18" t="s">
        <v>26</v>
      </c>
    </row>
    <row r="67" spans="1:9" ht="39">
      <c r="A67" s="8" t="s">
        <v>165</v>
      </c>
      <c r="B67" s="18" t="s">
        <v>166</v>
      </c>
      <c r="C67" s="66" t="s">
        <v>167</v>
      </c>
      <c r="D67" s="27" t="s">
        <v>168</v>
      </c>
      <c r="E67" s="67" t="s">
        <v>169</v>
      </c>
      <c r="F67" s="12">
        <v>986000</v>
      </c>
      <c r="G67" s="12">
        <v>605000</v>
      </c>
      <c r="H67" s="12">
        <v>605000</v>
      </c>
      <c r="I67" s="18" t="s">
        <v>26</v>
      </c>
    </row>
    <row r="68" spans="1:9" ht="42" customHeight="1">
      <c r="A68" s="8" t="s">
        <v>170</v>
      </c>
      <c r="B68" s="68" t="s">
        <v>171</v>
      </c>
      <c r="C68" s="17" t="s">
        <v>172</v>
      </c>
      <c r="D68" s="18" t="s">
        <v>173</v>
      </c>
      <c r="E68" s="64" t="s">
        <v>174</v>
      </c>
      <c r="F68" s="12">
        <v>471500</v>
      </c>
      <c r="G68" s="12">
        <v>471500</v>
      </c>
      <c r="H68" s="12">
        <v>471500</v>
      </c>
      <c r="I68" s="18" t="s">
        <v>26</v>
      </c>
    </row>
    <row r="69" spans="1:9" ht="53.25" customHeight="1">
      <c r="A69" s="8" t="s">
        <v>175</v>
      </c>
      <c r="B69" s="68" t="s">
        <v>171</v>
      </c>
      <c r="C69" s="17" t="s">
        <v>176</v>
      </c>
      <c r="D69" s="9" t="s">
        <v>149</v>
      </c>
      <c r="E69" s="64" t="s">
        <v>177</v>
      </c>
      <c r="F69" s="12">
        <v>236902.5</v>
      </c>
      <c r="G69" s="12">
        <v>236902.5</v>
      </c>
      <c r="H69" s="12">
        <v>236902.5</v>
      </c>
      <c r="I69" s="18" t="s">
        <v>26</v>
      </c>
    </row>
    <row r="70" spans="1:9" ht="39">
      <c r="A70" s="8" t="s">
        <v>178</v>
      </c>
      <c r="B70" s="68" t="s">
        <v>179</v>
      </c>
      <c r="C70" s="17" t="s">
        <v>180</v>
      </c>
      <c r="D70" s="9" t="s">
        <v>181</v>
      </c>
      <c r="E70" s="67" t="s">
        <v>182</v>
      </c>
      <c r="F70" s="20">
        <v>340790</v>
      </c>
      <c r="G70" s="12">
        <v>313150</v>
      </c>
      <c r="H70" s="12">
        <v>313150</v>
      </c>
      <c r="I70" s="18" t="s">
        <v>26</v>
      </c>
    </row>
    <row r="71" spans="1:9" ht="26.25">
      <c r="A71" s="8" t="s">
        <v>183</v>
      </c>
      <c r="B71" s="68" t="s">
        <v>184</v>
      </c>
      <c r="C71" s="17" t="s">
        <v>185</v>
      </c>
      <c r="D71" s="9" t="s">
        <v>186</v>
      </c>
      <c r="E71" s="67" t="s">
        <v>187</v>
      </c>
      <c r="F71" s="12">
        <v>199032</v>
      </c>
      <c r="G71" s="12">
        <v>199032</v>
      </c>
      <c r="H71" s="12">
        <v>199032</v>
      </c>
      <c r="I71" s="18" t="s">
        <v>26</v>
      </c>
    </row>
    <row r="72" spans="1:9" ht="26.25">
      <c r="A72" s="8" t="s">
        <v>188</v>
      </c>
      <c r="B72" s="68" t="s">
        <v>189</v>
      </c>
      <c r="C72" s="17" t="s">
        <v>190</v>
      </c>
      <c r="D72" s="9" t="s">
        <v>181</v>
      </c>
      <c r="E72" s="67" t="s">
        <v>191</v>
      </c>
      <c r="F72" s="12">
        <v>1498500</v>
      </c>
      <c r="G72" s="12">
        <v>1498500</v>
      </c>
      <c r="H72" s="12">
        <v>1498500</v>
      </c>
      <c r="I72" s="18" t="s">
        <v>26</v>
      </c>
    </row>
    <row r="73" spans="1:9" ht="39">
      <c r="A73" s="8" t="s">
        <v>192</v>
      </c>
      <c r="B73" s="69" t="s">
        <v>171</v>
      </c>
      <c r="C73" s="17" t="s">
        <v>193</v>
      </c>
      <c r="D73" s="47" t="s">
        <v>194</v>
      </c>
      <c r="E73" s="67" t="s">
        <v>195</v>
      </c>
      <c r="F73" s="12">
        <v>359525</v>
      </c>
      <c r="G73" s="12">
        <v>359525</v>
      </c>
      <c r="H73" s="12">
        <v>359525</v>
      </c>
      <c r="I73" s="44" t="s">
        <v>26</v>
      </c>
    </row>
    <row r="74" spans="1:9" ht="26.25">
      <c r="A74" s="8" t="s">
        <v>196</v>
      </c>
      <c r="B74" s="68" t="s">
        <v>184</v>
      </c>
      <c r="C74" s="17" t="s">
        <v>185</v>
      </c>
      <c r="D74" s="47" t="s">
        <v>197</v>
      </c>
      <c r="E74" s="67" t="s">
        <v>198</v>
      </c>
      <c r="F74" s="12">
        <v>199988.28</v>
      </c>
      <c r="G74" s="12">
        <v>199988.28</v>
      </c>
      <c r="H74" s="12">
        <v>199988.28</v>
      </c>
      <c r="I74" s="44" t="s">
        <v>26</v>
      </c>
    </row>
    <row r="75" spans="1:9" ht="52.5">
      <c r="A75" s="8" t="s">
        <v>199</v>
      </c>
      <c r="B75" s="68" t="s">
        <v>200</v>
      </c>
      <c r="C75" s="17" t="s">
        <v>201</v>
      </c>
      <c r="D75" s="9" t="s">
        <v>202</v>
      </c>
      <c r="E75" s="67" t="s">
        <v>203</v>
      </c>
      <c r="F75" s="12">
        <v>49550</v>
      </c>
      <c r="G75" s="12">
        <v>49550</v>
      </c>
      <c r="H75" s="12">
        <v>49550</v>
      </c>
      <c r="I75" s="18" t="s">
        <v>26</v>
      </c>
    </row>
    <row r="76" spans="1:9" ht="39">
      <c r="A76" s="8" t="s">
        <v>204</v>
      </c>
      <c r="B76" s="69" t="s">
        <v>171</v>
      </c>
      <c r="C76" s="17" t="s">
        <v>205</v>
      </c>
      <c r="D76" s="9" t="s">
        <v>149</v>
      </c>
      <c r="E76" s="67" t="s">
        <v>206</v>
      </c>
      <c r="F76" s="12">
        <v>111700</v>
      </c>
      <c r="G76" s="12">
        <v>111700</v>
      </c>
      <c r="H76" s="12">
        <v>111700</v>
      </c>
      <c r="I76" s="18" t="s">
        <v>26</v>
      </c>
    </row>
    <row r="77" spans="1:9" ht="52.5">
      <c r="A77" s="8" t="s">
        <v>207</v>
      </c>
      <c r="B77" s="68" t="s">
        <v>200</v>
      </c>
      <c r="C77" s="17" t="s">
        <v>208</v>
      </c>
      <c r="D77" s="9" t="s">
        <v>209</v>
      </c>
      <c r="E77" s="67" t="s">
        <v>210</v>
      </c>
      <c r="F77" s="12">
        <v>50000</v>
      </c>
      <c r="G77" s="12">
        <v>50000</v>
      </c>
      <c r="H77" s="12">
        <v>50000</v>
      </c>
      <c r="I77" s="18" t="s">
        <v>26</v>
      </c>
    </row>
    <row r="78" spans="1:9" s="22" customFormat="1" ht="26.25">
      <c r="A78" s="8" t="s">
        <v>211</v>
      </c>
      <c r="B78" s="47" t="s">
        <v>212</v>
      </c>
      <c r="C78" s="13" t="s">
        <v>213</v>
      </c>
      <c r="D78" s="8" t="s">
        <v>24</v>
      </c>
      <c r="E78" s="9" t="s">
        <v>214</v>
      </c>
      <c r="F78" s="12">
        <v>459518.16</v>
      </c>
      <c r="G78" s="12">
        <v>390590.44</v>
      </c>
      <c r="H78" s="12">
        <v>390590.44</v>
      </c>
      <c r="I78" s="16" t="s">
        <v>26</v>
      </c>
    </row>
    <row r="79" spans="1:9" s="22" customFormat="1" ht="39">
      <c r="A79" s="8" t="s">
        <v>215</v>
      </c>
      <c r="B79" s="47" t="s">
        <v>216</v>
      </c>
      <c r="C79" s="57" t="s">
        <v>217</v>
      </c>
      <c r="D79" s="47" t="s">
        <v>218</v>
      </c>
      <c r="E79" s="47" t="s">
        <v>219</v>
      </c>
      <c r="F79" s="21">
        <v>4489339.07</v>
      </c>
      <c r="G79" s="21">
        <v>4489339.07</v>
      </c>
      <c r="H79" s="21">
        <v>4489339.07</v>
      </c>
      <c r="I79" s="16" t="s">
        <v>26</v>
      </c>
    </row>
    <row r="80" spans="1:9" s="23" customFormat="1" ht="39">
      <c r="A80" s="8" t="s">
        <v>220</v>
      </c>
      <c r="B80" s="47" t="s">
        <v>221</v>
      </c>
      <c r="C80" s="57" t="s">
        <v>222</v>
      </c>
      <c r="D80" s="47" t="s">
        <v>218</v>
      </c>
      <c r="E80" s="47" t="s">
        <v>223</v>
      </c>
      <c r="F80" s="61">
        <v>1709930</v>
      </c>
      <c r="G80" s="70">
        <v>1709930</v>
      </c>
      <c r="H80" s="70">
        <v>1709930</v>
      </c>
      <c r="I80" s="16" t="s">
        <v>26</v>
      </c>
    </row>
    <row r="81" spans="1:9" s="23" customFormat="1" ht="66">
      <c r="A81" s="8" t="s">
        <v>224</v>
      </c>
      <c r="B81" s="18" t="s">
        <v>216</v>
      </c>
      <c r="C81" s="57" t="s">
        <v>225</v>
      </c>
      <c r="D81" s="18" t="s">
        <v>149</v>
      </c>
      <c r="E81" s="47" t="s">
        <v>226</v>
      </c>
      <c r="F81" s="58">
        <v>2144435.64</v>
      </c>
      <c r="G81" s="58">
        <v>2144435.64</v>
      </c>
      <c r="H81" s="21">
        <v>2144435.64</v>
      </c>
      <c r="I81" s="18" t="s">
        <v>26</v>
      </c>
    </row>
    <row r="82" spans="1:9" s="22" customFormat="1" ht="26.25">
      <c r="A82" s="8" t="s">
        <v>227</v>
      </c>
      <c r="B82" s="47" t="s">
        <v>228</v>
      </c>
      <c r="C82" s="57" t="s">
        <v>229</v>
      </c>
      <c r="D82" s="8" t="s">
        <v>230</v>
      </c>
      <c r="E82" s="47" t="s">
        <v>231</v>
      </c>
      <c r="F82" s="70">
        <v>3258866.02</v>
      </c>
      <c r="G82" s="70">
        <v>3258866.02</v>
      </c>
      <c r="H82" s="70">
        <v>1337703</v>
      </c>
      <c r="I82" s="18" t="s">
        <v>26</v>
      </c>
    </row>
    <row r="83" spans="1:9" s="22" customFormat="1" ht="39">
      <c r="A83" s="8" t="s">
        <v>232</v>
      </c>
      <c r="B83" s="18" t="s">
        <v>233</v>
      </c>
      <c r="C83" s="57" t="s">
        <v>234</v>
      </c>
      <c r="D83" s="47" t="s">
        <v>218</v>
      </c>
      <c r="E83" s="47" t="s">
        <v>235</v>
      </c>
      <c r="F83" s="21">
        <v>89840000</v>
      </c>
      <c r="G83" s="21">
        <v>89839483.39</v>
      </c>
      <c r="H83" s="21">
        <v>48879760.47</v>
      </c>
      <c r="I83" s="18" t="s">
        <v>26</v>
      </c>
    </row>
    <row r="84" spans="1:9" s="22" customFormat="1" ht="26.25">
      <c r="A84" s="8" t="s">
        <v>236</v>
      </c>
      <c r="B84" s="47" t="s">
        <v>228</v>
      </c>
      <c r="C84" s="57" t="s">
        <v>237</v>
      </c>
      <c r="D84" s="8" t="s">
        <v>181</v>
      </c>
      <c r="E84" s="47" t="s">
        <v>238</v>
      </c>
      <c r="F84" s="21">
        <v>1471088.29</v>
      </c>
      <c r="G84" s="21">
        <v>1471088.29</v>
      </c>
      <c r="H84" s="21">
        <v>1471088.29</v>
      </c>
      <c r="I84" s="16" t="s">
        <v>26</v>
      </c>
    </row>
    <row r="85" spans="1:9" s="22" customFormat="1" ht="39">
      <c r="A85" s="8" t="s">
        <v>239</v>
      </c>
      <c r="B85" s="18" t="s">
        <v>240</v>
      </c>
      <c r="C85" s="57" t="s">
        <v>241</v>
      </c>
      <c r="D85" s="47" t="s">
        <v>218</v>
      </c>
      <c r="E85" s="47" t="s">
        <v>242</v>
      </c>
      <c r="F85" s="21">
        <v>78715637.29</v>
      </c>
      <c r="G85" s="21">
        <v>74486140.29</v>
      </c>
      <c r="H85" s="21">
        <v>74486140.29</v>
      </c>
      <c r="I85" s="18" t="s">
        <v>26</v>
      </c>
    </row>
    <row r="86" spans="1:9" s="22" customFormat="1" ht="66">
      <c r="A86" s="8" t="s">
        <v>243</v>
      </c>
      <c r="B86" s="47" t="s">
        <v>244</v>
      </c>
      <c r="C86" s="13" t="s">
        <v>245</v>
      </c>
      <c r="D86" s="47" t="s">
        <v>218</v>
      </c>
      <c r="E86" s="9" t="s">
        <v>246</v>
      </c>
      <c r="F86" s="12">
        <v>1311358.32</v>
      </c>
      <c r="G86" s="12">
        <v>1114654.57</v>
      </c>
      <c r="H86" s="12">
        <v>1114654.57</v>
      </c>
      <c r="I86" s="16" t="s">
        <v>26</v>
      </c>
    </row>
    <row r="87" spans="1:9" s="22" customFormat="1" ht="26.25">
      <c r="A87" s="8" t="s">
        <v>247</v>
      </c>
      <c r="B87" s="18" t="s">
        <v>248</v>
      </c>
      <c r="C87" s="57" t="s">
        <v>249</v>
      </c>
      <c r="D87" s="47" t="s">
        <v>250</v>
      </c>
      <c r="E87" s="47" t="s">
        <v>251</v>
      </c>
      <c r="F87" s="58">
        <v>84328672.71</v>
      </c>
      <c r="G87" s="21">
        <v>67932556.21</v>
      </c>
      <c r="H87" s="21">
        <v>1430835.53</v>
      </c>
      <c r="I87" s="18" t="s">
        <v>16</v>
      </c>
    </row>
    <row r="88" spans="1:9" s="22" customFormat="1" ht="39">
      <c r="A88" s="8" t="s">
        <v>252</v>
      </c>
      <c r="B88" s="18" t="s">
        <v>253</v>
      </c>
      <c r="C88" s="57" t="s">
        <v>254</v>
      </c>
      <c r="D88" s="18" t="s">
        <v>108</v>
      </c>
      <c r="E88" s="47" t="s">
        <v>255</v>
      </c>
      <c r="F88" s="21">
        <v>7200958.41</v>
      </c>
      <c r="G88" s="21">
        <v>7200958.41</v>
      </c>
      <c r="H88" s="21">
        <v>7200958.41</v>
      </c>
      <c r="I88" s="18" t="s">
        <v>26</v>
      </c>
    </row>
    <row r="89" spans="1:9" s="23" customFormat="1" ht="67.5" customHeight="1">
      <c r="A89" s="8" t="s">
        <v>256</v>
      </c>
      <c r="B89" s="18" t="s">
        <v>253</v>
      </c>
      <c r="C89" s="57" t="s">
        <v>257</v>
      </c>
      <c r="D89" s="18" t="s">
        <v>133</v>
      </c>
      <c r="E89" s="47" t="s">
        <v>258</v>
      </c>
      <c r="F89" s="21">
        <v>4544514.48</v>
      </c>
      <c r="G89" s="21">
        <v>4544514.48</v>
      </c>
      <c r="H89" s="21">
        <v>4544514.48</v>
      </c>
      <c r="I89" s="18" t="s">
        <v>26</v>
      </c>
    </row>
    <row r="90" spans="1:9" s="22" customFormat="1" ht="26.25">
      <c r="A90" s="8" t="s">
        <v>259</v>
      </c>
      <c r="B90" s="47" t="s">
        <v>260</v>
      </c>
      <c r="C90" s="57" t="s">
        <v>261</v>
      </c>
      <c r="D90" s="8" t="s">
        <v>262</v>
      </c>
      <c r="E90" s="47" t="s">
        <v>263</v>
      </c>
      <c r="F90" s="59">
        <v>675797.12</v>
      </c>
      <c r="G90" s="70">
        <v>605085.12</v>
      </c>
      <c r="H90" s="70">
        <v>289268</v>
      </c>
      <c r="I90" s="16" t="s">
        <v>16</v>
      </c>
    </row>
    <row r="91" spans="1:9" s="22" customFormat="1" ht="26.25">
      <c r="A91" s="8" t="s">
        <v>264</v>
      </c>
      <c r="B91" s="47" t="s">
        <v>228</v>
      </c>
      <c r="C91" s="57" t="s">
        <v>265</v>
      </c>
      <c r="D91" s="8" t="s">
        <v>230</v>
      </c>
      <c r="E91" s="47" t="s">
        <v>266</v>
      </c>
      <c r="F91" s="70">
        <v>332535.88</v>
      </c>
      <c r="G91" s="70">
        <v>332535.88</v>
      </c>
      <c r="H91" s="70">
        <v>80486.76</v>
      </c>
      <c r="I91" s="16" t="s">
        <v>16</v>
      </c>
    </row>
    <row r="92" spans="1:9" s="22" customFormat="1" ht="52.5">
      <c r="A92" s="8" t="s">
        <v>267</v>
      </c>
      <c r="B92" s="18" t="s">
        <v>216</v>
      </c>
      <c r="C92" s="57" t="s">
        <v>268</v>
      </c>
      <c r="D92" s="18" t="s">
        <v>66</v>
      </c>
      <c r="E92" s="47" t="s">
        <v>269</v>
      </c>
      <c r="F92" s="21">
        <v>7542431.78</v>
      </c>
      <c r="G92" s="21">
        <v>7542431.78</v>
      </c>
      <c r="H92" s="21">
        <v>7542431.78</v>
      </c>
      <c r="I92" s="18" t="s">
        <v>26</v>
      </c>
    </row>
    <row r="93" spans="1:9" s="22" customFormat="1" ht="39">
      <c r="A93" s="8" t="s">
        <v>270</v>
      </c>
      <c r="B93" s="18" t="s">
        <v>244</v>
      </c>
      <c r="C93" s="57" t="s">
        <v>271</v>
      </c>
      <c r="D93" s="18" t="s">
        <v>108</v>
      </c>
      <c r="E93" s="47" t="s">
        <v>272</v>
      </c>
      <c r="F93" s="58">
        <v>10557948.18</v>
      </c>
      <c r="G93" s="21">
        <v>8939071.08</v>
      </c>
      <c r="H93" s="21">
        <v>8939071.08</v>
      </c>
      <c r="I93" s="18" t="s">
        <v>26</v>
      </c>
    </row>
    <row r="94" spans="1:9" s="22" customFormat="1" ht="66">
      <c r="A94" s="8" t="s">
        <v>273</v>
      </c>
      <c r="B94" s="47" t="s">
        <v>274</v>
      </c>
      <c r="C94" s="57" t="s">
        <v>275</v>
      </c>
      <c r="D94" s="8" t="s">
        <v>276</v>
      </c>
      <c r="E94" s="47" t="s">
        <v>277</v>
      </c>
      <c r="F94" s="59">
        <v>1706671.49</v>
      </c>
      <c r="G94" s="70">
        <v>1696588.31</v>
      </c>
      <c r="H94" s="70">
        <v>1696588.31</v>
      </c>
      <c r="I94" s="16" t="s">
        <v>26</v>
      </c>
    </row>
    <row r="95" spans="1:9" s="22" customFormat="1" ht="52.5">
      <c r="A95" s="8" t="s">
        <v>278</v>
      </c>
      <c r="B95" s="47" t="s">
        <v>274</v>
      </c>
      <c r="C95" s="57" t="s">
        <v>279</v>
      </c>
      <c r="D95" s="8" t="s">
        <v>197</v>
      </c>
      <c r="E95" s="47" t="s">
        <v>280</v>
      </c>
      <c r="F95" s="70">
        <v>12435323.84</v>
      </c>
      <c r="G95" s="70">
        <v>10570025.26</v>
      </c>
      <c r="H95" s="70">
        <v>10570025.26</v>
      </c>
      <c r="I95" s="16" t="s">
        <v>26</v>
      </c>
    </row>
    <row r="96" spans="1:9" s="22" customFormat="1" ht="52.5">
      <c r="A96" s="8" t="s">
        <v>281</v>
      </c>
      <c r="B96" s="18" t="s">
        <v>216</v>
      </c>
      <c r="C96" s="57" t="s">
        <v>282</v>
      </c>
      <c r="D96" s="18" t="s">
        <v>283</v>
      </c>
      <c r="E96" s="47" t="s">
        <v>284</v>
      </c>
      <c r="F96" s="21">
        <v>12931190.34</v>
      </c>
      <c r="G96" s="21">
        <v>12931190.34</v>
      </c>
      <c r="H96" s="21">
        <v>12931190.34</v>
      </c>
      <c r="I96" s="18" t="s">
        <v>26</v>
      </c>
    </row>
    <row r="97" spans="1:9" s="22" customFormat="1" ht="39">
      <c r="A97" s="8" t="s">
        <v>285</v>
      </c>
      <c r="B97" s="18" t="s">
        <v>244</v>
      </c>
      <c r="C97" s="57" t="s">
        <v>286</v>
      </c>
      <c r="D97" s="18" t="s">
        <v>287</v>
      </c>
      <c r="E97" s="47" t="s">
        <v>288</v>
      </c>
      <c r="F97" s="59">
        <v>3636629.63</v>
      </c>
      <c r="G97" s="21">
        <v>2591835.51</v>
      </c>
      <c r="H97" s="21">
        <v>2591835.51</v>
      </c>
      <c r="I97" s="18" t="s">
        <v>26</v>
      </c>
    </row>
    <row r="98" spans="1:9" s="22" customFormat="1" ht="26.25">
      <c r="A98" s="8" t="s">
        <v>289</v>
      </c>
      <c r="B98" s="47" t="s">
        <v>290</v>
      </c>
      <c r="C98" s="10" t="s">
        <v>291</v>
      </c>
      <c r="D98" s="8" t="s">
        <v>292</v>
      </c>
      <c r="E98" s="47" t="s">
        <v>293</v>
      </c>
      <c r="F98" s="21">
        <v>759348.5</v>
      </c>
      <c r="G98" s="21">
        <v>759348.5</v>
      </c>
      <c r="H98" s="21">
        <v>679848.5</v>
      </c>
      <c r="I98" s="16" t="s">
        <v>26</v>
      </c>
    </row>
    <row r="99" spans="1:9" s="22" customFormat="1" ht="26.25">
      <c r="A99" s="8" t="s">
        <v>294</v>
      </c>
      <c r="B99" s="47" t="s">
        <v>290</v>
      </c>
      <c r="C99" s="10" t="s">
        <v>295</v>
      </c>
      <c r="D99" s="8" t="s">
        <v>292</v>
      </c>
      <c r="E99" s="47" t="s">
        <v>296</v>
      </c>
      <c r="F99" s="21">
        <v>737406.8</v>
      </c>
      <c r="G99" s="21">
        <v>737406.8</v>
      </c>
      <c r="H99" s="21">
        <v>737406.8</v>
      </c>
      <c r="I99" s="16" t="s">
        <v>26</v>
      </c>
    </row>
    <row r="100" spans="1:9" s="22" customFormat="1" ht="26.25">
      <c r="A100" s="8" t="s">
        <v>297</v>
      </c>
      <c r="B100" s="47" t="s">
        <v>298</v>
      </c>
      <c r="C100" s="10" t="s">
        <v>299</v>
      </c>
      <c r="D100" s="8" t="s">
        <v>292</v>
      </c>
      <c r="E100" s="47" t="s">
        <v>300</v>
      </c>
      <c r="F100" s="21">
        <v>715094.5</v>
      </c>
      <c r="G100" s="21">
        <v>715094.5</v>
      </c>
      <c r="H100" s="21">
        <v>715094.5</v>
      </c>
      <c r="I100" s="16" t="s">
        <v>26</v>
      </c>
    </row>
    <row r="101" spans="1:9" s="22" customFormat="1" ht="39">
      <c r="A101" s="8" t="s">
        <v>301</v>
      </c>
      <c r="B101" s="47" t="s">
        <v>302</v>
      </c>
      <c r="C101" s="57" t="s">
        <v>303</v>
      </c>
      <c r="D101" s="8" t="s">
        <v>181</v>
      </c>
      <c r="E101" s="47" t="s">
        <v>304</v>
      </c>
      <c r="F101" s="59">
        <v>4600000</v>
      </c>
      <c r="G101" s="70">
        <v>4255000</v>
      </c>
      <c r="H101" s="70">
        <v>1184689.32</v>
      </c>
      <c r="I101" s="16" t="s">
        <v>16</v>
      </c>
    </row>
    <row r="102" spans="1:9" s="22" customFormat="1" ht="26.25">
      <c r="A102" s="8" t="s">
        <v>305</v>
      </c>
      <c r="B102" s="18" t="s">
        <v>240</v>
      </c>
      <c r="C102" s="57" t="s">
        <v>306</v>
      </c>
      <c r="D102" s="18" t="s">
        <v>108</v>
      </c>
      <c r="E102" s="47" t="s">
        <v>307</v>
      </c>
      <c r="F102" s="21">
        <v>28572444.81</v>
      </c>
      <c r="G102" s="21">
        <v>28304408.94</v>
      </c>
      <c r="H102" s="21">
        <v>28304408.94</v>
      </c>
      <c r="I102" s="18" t="s">
        <v>26</v>
      </c>
    </row>
    <row r="103" spans="1:9" s="22" customFormat="1" ht="26.25">
      <c r="A103" s="8" t="s">
        <v>308</v>
      </c>
      <c r="B103" s="18" t="s">
        <v>216</v>
      </c>
      <c r="C103" s="57" t="s">
        <v>309</v>
      </c>
      <c r="D103" s="18" t="s">
        <v>194</v>
      </c>
      <c r="E103" s="47" t="s">
        <v>310</v>
      </c>
      <c r="F103" s="58">
        <v>14018816.01</v>
      </c>
      <c r="G103" s="21">
        <v>14018816.01</v>
      </c>
      <c r="H103" s="21">
        <v>14018816.01</v>
      </c>
      <c r="I103" s="18" t="s">
        <v>26</v>
      </c>
    </row>
    <row r="104" spans="1:9" s="22" customFormat="1" ht="26.25">
      <c r="A104" s="8" t="s">
        <v>311</v>
      </c>
      <c r="B104" s="71" t="s">
        <v>312</v>
      </c>
      <c r="C104" s="72" t="s">
        <v>313</v>
      </c>
      <c r="D104" s="71" t="s">
        <v>314</v>
      </c>
      <c r="E104" s="25" t="s">
        <v>315</v>
      </c>
      <c r="F104" s="73">
        <v>482994.8</v>
      </c>
      <c r="G104" s="74">
        <v>482994.8</v>
      </c>
      <c r="H104" s="74">
        <v>482994.8</v>
      </c>
      <c r="I104" s="18" t="s">
        <v>26</v>
      </c>
    </row>
    <row r="105" spans="1:9" s="5" customFormat="1" ht="39">
      <c r="A105" s="8" t="s">
        <v>316</v>
      </c>
      <c r="B105" s="18" t="s">
        <v>221</v>
      </c>
      <c r="C105" s="57" t="s">
        <v>317</v>
      </c>
      <c r="D105" s="47" t="s">
        <v>149</v>
      </c>
      <c r="E105" s="47" t="s">
        <v>318</v>
      </c>
      <c r="F105" s="75">
        <v>8619337.93</v>
      </c>
      <c r="G105" s="75">
        <v>8619337.93</v>
      </c>
      <c r="H105" s="75">
        <v>8619337.93</v>
      </c>
      <c r="I105" s="18" t="s">
        <v>26</v>
      </c>
    </row>
    <row r="106" spans="1:9" s="5" customFormat="1" ht="26.25">
      <c r="A106" s="8" t="s">
        <v>319</v>
      </c>
      <c r="B106" s="18" t="s">
        <v>221</v>
      </c>
      <c r="C106" s="62" t="s">
        <v>320</v>
      </c>
      <c r="D106" s="47" t="s">
        <v>321</v>
      </c>
      <c r="E106" s="76" t="s">
        <v>322</v>
      </c>
      <c r="F106" s="75">
        <v>2967656</v>
      </c>
      <c r="G106" s="75">
        <v>2967656</v>
      </c>
      <c r="H106" s="75">
        <v>2967656</v>
      </c>
      <c r="I106" s="18" t="s">
        <v>26</v>
      </c>
    </row>
    <row r="107" spans="1:9" s="22" customFormat="1" ht="39">
      <c r="A107" s="8" t="s">
        <v>323</v>
      </c>
      <c r="B107" s="18" t="s">
        <v>221</v>
      </c>
      <c r="C107" s="57" t="s">
        <v>324</v>
      </c>
      <c r="D107" s="18" t="s">
        <v>325</v>
      </c>
      <c r="E107" s="47" t="s">
        <v>326</v>
      </c>
      <c r="F107" s="75">
        <v>5872090.75</v>
      </c>
      <c r="G107" s="75">
        <v>5872090.75</v>
      </c>
      <c r="H107" s="75">
        <v>5872090.75</v>
      </c>
      <c r="I107" s="18" t="s">
        <v>26</v>
      </c>
    </row>
    <row r="108" spans="1:9" s="22" customFormat="1" ht="39">
      <c r="A108" s="8" t="s">
        <v>327</v>
      </c>
      <c r="B108" s="18" t="s">
        <v>221</v>
      </c>
      <c r="C108" s="57" t="s">
        <v>328</v>
      </c>
      <c r="D108" s="18" t="s">
        <v>325</v>
      </c>
      <c r="E108" s="47" t="s">
        <v>326</v>
      </c>
      <c r="F108" s="75">
        <v>6645846.38</v>
      </c>
      <c r="G108" s="75">
        <v>6645846.38</v>
      </c>
      <c r="H108" s="75">
        <v>6645846.38</v>
      </c>
      <c r="I108" s="18" t="s">
        <v>26</v>
      </c>
    </row>
    <row r="109" spans="1:9" s="22" customFormat="1" ht="39">
      <c r="A109" s="8" t="s">
        <v>329</v>
      </c>
      <c r="B109" s="18" t="s">
        <v>221</v>
      </c>
      <c r="C109" s="57" t="s">
        <v>330</v>
      </c>
      <c r="D109" s="18" t="s">
        <v>325</v>
      </c>
      <c r="E109" s="47" t="s">
        <v>326</v>
      </c>
      <c r="F109" s="75">
        <v>8744300.14</v>
      </c>
      <c r="G109" s="75">
        <v>8744300.14</v>
      </c>
      <c r="H109" s="75">
        <v>8744300.14</v>
      </c>
      <c r="I109" s="18" t="s">
        <v>26</v>
      </c>
    </row>
    <row r="110" spans="1:9" s="22" customFormat="1" ht="26.25">
      <c r="A110" s="8" t="s">
        <v>331</v>
      </c>
      <c r="B110" s="18" t="s">
        <v>221</v>
      </c>
      <c r="C110" s="57" t="s">
        <v>332</v>
      </c>
      <c r="D110" s="18" t="s">
        <v>333</v>
      </c>
      <c r="E110" s="67" t="s">
        <v>334</v>
      </c>
      <c r="F110" s="75">
        <v>4840128.44</v>
      </c>
      <c r="G110" s="75">
        <v>4840128.44</v>
      </c>
      <c r="H110" s="75">
        <v>4840128.44</v>
      </c>
      <c r="I110" s="18" t="s">
        <v>26</v>
      </c>
    </row>
    <row r="111" spans="1:9" s="22" customFormat="1" ht="66">
      <c r="A111" s="8" t="s">
        <v>335</v>
      </c>
      <c r="B111" s="18" t="s">
        <v>336</v>
      </c>
      <c r="C111" s="57" t="s">
        <v>337</v>
      </c>
      <c r="D111" s="18" t="s">
        <v>338</v>
      </c>
      <c r="E111" s="47" t="s">
        <v>339</v>
      </c>
      <c r="F111" s="75">
        <v>6687400</v>
      </c>
      <c r="G111" s="75">
        <v>6687400</v>
      </c>
      <c r="H111" s="75">
        <v>6687400</v>
      </c>
      <c r="I111" s="18" t="s">
        <v>26</v>
      </c>
    </row>
    <row r="112" spans="1:9" s="22" customFormat="1" ht="52.5">
      <c r="A112" s="8" t="s">
        <v>340</v>
      </c>
      <c r="B112" s="47" t="s">
        <v>341</v>
      </c>
      <c r="C112" s="57" t="s">
        <v>342</v>
      </c>
      <c r="D112" s="18" t="s">
        <v>343</v>
      </c>
      <c r="E112" s="47" t="s">
        <v>344</v>
      </c>
      <c r="F112" s="77">
        <v>335705.19</v>
      </c>
      <c r="G112" s="78">
        <v>335705.19</v>
      </c>
      <c r="H112" s="78">
        <v>335705.19</v>
      </c>
      <c r="I112" s="18" t="s">
        <v>26</v>
      </c>
    </row>
    <row r="113" spans="1:9" s="84" customFormat="1" ht="26.25">
      <c r="A113" s="8" t="s">
        <v>345</v>
      </c>
      <c r="B113" s="79" t="s">
        <v>212</v>
      </c>
      <c r="C113" s="80" t="s">
        <v>346</v>
      </c>
      <c r="D113" s="81" t="s">
        <v>343</v>
      </c>
      <c r="E113" s="79" t="s">
        <v>347</v>
      </c>
      <c r="F113" s="82">
        <v>594394.05</v>
      </c>
      <c r="G113" s="83">
        <v>594394.05</v>
      </c>
      <c r="H113" s="83">
        <v>594394.05</v>
      </c>
      <c r="I113" s="18" t="s">
        <v>26</v>
      </c>
    </row>
    <row r="114" spans="1:9" ht="38.25" customHeight="1">
      <c r="A114" s="8" t="s">
        <v>348</v>
      </c>
      <c r="B114" s="81" t="s">
        <v>248</v>
      </c>
      <c r="C114" s="80" t="s">
        <v>349</v>
      </c>
      <c r="D114" s="81" t="s">
        <v>250</v>
      </c>
      <c r="E114" s="79" t="s">
        <v>350</v>
      </c>
      <c r="F114" s="85">
        <v>88562653.2</v>
      </c>
      <c r="G114" s="86">
        <v>66295095.5</v>
      </c>
      <c r="H114" s="83">
        <v>712775</v>
      </c>
      <c r="I114" s="18" t="s">
        <v>16</v>
      </c>
    </row>
    <row r="115" spans="1:9" ht="26.25">
      <c r="A115" s="8" t="s">
        <v>351</v>
      </c>
      <c r="B115" s="79" t="s">
        <v>212</v>
      </c>
      <c r="C115" s="80" t="s">
        <v>352</v>
      </c>
      <c r="D115" s="8" t="s">
        <v>343</v>
      </c>
      <c r="E115" s="79" t="s">
        <v>353</v>
      </c>
      <c r="F115" s="61">
        <v>114220</v>
      </c>
      <c r="G115" s="70">
        <v>97087</v>
      </c>
      <c r="H115" s="70">
        <v>97087</v>
      </c>
      <c r="I115" s="16" t="s">
        <v>26</v>
      </c>
    </row>
    <row r="116" spans="1:9" s="84" customFormat="1" ht="26.25">
      <c r="A116" s="8" t="s">
        <v>354</v>
      </c>
      <c r="B116" s="81" t="s">
        <v>355</v>
      </c>
      <c r="C116" s="80" t="s">
        <v>356</v>
      </c>
      <c r="D116" s="81" t="s">
        <v>357</v>
      </c>
      <c r="E116" s="79" t="s">
        <v>358</v>
      </c>
      <c r="F116" s="83">
        <v>495651</v>
      </c>
      <c r="G116" s="83">
        <v>446085.9</v>
      </c>
      <c r="H116" s="87">
        <v>439046</v>
      </c>
      <c r="I116" s="18" t="s">
        <v>16</v>
      </c>
    </row>
    <row r="117" spans="1:9" s="84" customFormat="1" ht="26.25">
      <c r="A117" s="8" t="s">
        <v>359</v>
      </c>
      <c r="B117" s="81" t="s">
        <v>228</v>
      </c>
      <c r="C117" s="80" t="s">
        <v>360</v>
      </c>
      <c r="D117" s="88" t="s">
        <v>181</v>
      </c>
      <c r="E117" s="89" t="s">
        <v>361</v>
      </c>
      <c r="F117" s="90">
        <v>2697726</v>
      </c>
      <c r="G117" s="90">
        <v>2697726</v>
      </c>
      <c r="H117" s="90">
        <f>G117</f>
        <v>2697726</v>
      </c>
      <c r="I117" s="18" t="s">
        <v>26</v>
      </c>
    </row>
    <row r="118" spans="1:9" s="84" customFormat="1" ht="26.25">
      <c r="A118" s="8" t="s">
        <v>362</v>
      </c>
      <c r="B118" s="81" t="s">
        <v>228</v>
      </c>
      <c r="C118" s="91" t="s">
        <v>363</v>
      </c>
      <c r="D118" s="44" t="s">
        <v>343</v>
      </c>
      <c r="E118" s="47" t="s">
        <v>364</v>
      </c>
      <c r="F118" s="92">
        <v>900288.92</v>
      </c>
      <c r="G118" s="92">
        <v>900288.92</v>
      </c>
      <c r="H118" s="92">
        <v>900288.92</v>
      </c>
      <c r="I118" s="18" t="s">
        <v>26</v>
      </c>
    </row>
    <row r="119" spans="1:9" s="84" customFormat="1" ht="26.25">
      <c r="A119" s="8" t="s">
        <v>365</v>
      </c>
      <c r="B119" s="18" t="s">
        <v>228</v>
      </c>
      <c r="C119" s="62" t="s">
        <v>366</v>
      </c>
      <c r="D119" s="18" t="s">
        <v>230</v>
      </c>
      <c r="E119" s="47" t="s">
        <v>367</v>
      </c>
      <c r="F119" s="90">
        <v>772329.76</v>
      </c>
      <c r="G119" s="90">
        <v>772329.76</v>
      </c>
      <c r="H119" s="90">
        <v>224702</v>
      </c>
      <c r="I119" s="18" t="s">
        <v>16</v>
      </c>
    </row>
    <row r="120" spans="1:9" s="84" customFormat="1" ht="26.25">
      <c r="A120" s="8" t="s">
        <v>368</v>
      </c>
      <c r="B120" s="18" t="s">
        <v>228</v>
      </c>
      <c r="C120" s="62" t="s">
        <v>369</v>
      </c>
      <c r="D120" s="18" t="s">
        <v>230</v>
      </c>
      <c r="E120" s="47" t="s">
        <v>361</v>
      </c>
      <c r="F120" s="78">
        <v>5073319</v>
      </c>
      <c r="G120" s="78">
        <v>5073319</v>
      </c>
      <c r="H120" s="78">
        <v>1967359</v>
      </c>
      <c r="I120" s="47" t="s">
        <v>26</v>
      </c>
    </row>
    <row r="121" spans="1:9" ht="47.25" customHeight="1">
      <c r="A121" s="8" t="s">
        <v>370</v>
      </c>
      <c r="B121" s="18" t="s">
        <v>221</v>
      </c>
      <c r="C121" s="17" t="s">
        <v>371</v>
      </c>
      <c r="D121" s="44" t="s">
        <v>108</v>
      </c>
      <c r="E121" s="47" t="s">
        <v>372</v>
      </c>
      <c r="F121" s="19">
        <v>3455023.27</v>
      </c>
      <c r="G121" s="19">
        <v>3455023.27</v>
      </c>
      <c r="H121" s="19">
        <v>3455023.27</v>
      </c>
      <c r="I121" s="18" t="s">
        <v>26</v>
      </c>
    </row>
    <row r="122" spans="1:9" ht="44.25" customHeight="1">
      <c r="A122" s="8" t="s">
        <v>373</v>
      </c>
      <c r="B122" s="18" t="s">
        <v>221</v>
      </c>
      <c r="C122" s="17" t="s">
        <v>374</v>
      </c>
      <c r="D122" s="44" t="s">
        <v>108</v>
      </c>
      <c r="E122" s="47" t="s">
        <v>372</v>
      </c>
      <c r="F122" s="19">
        <v>2642156.26</v>
      </c>
      <c r="G122" s="19">
        <v>2642156.26</v>
      </c>
      <c r="H122" s="19">
        <v>2642156.26</v>
      </c>
      <c r="I122" s="18" t="s">
        <v>26</v>
      </c>
    </row>
    <row r="123" spans="1:9" ht="52.5">
      <c r="A123" s="8" t="s">
        <v>375</v>
      </c>
      <c r="B123" s="18" t="s">
        <v>221</v>
      </c>
      <c r="C123" s="17" t="s">
        <v>376</v>
      </c>
      <c r="D123" s="18" t="s">
        <v>149</v>
      </c>
      <c r="E123" s="47" t="s">
        <v>377</v>
      </c>
      <c r="F123" s="19">
        <v>4386117.61</v>
      </c>
      <c r="G123" s="19">
        <v>4386117.61</v>
      </c>
      <c r="H123" s="19">
        <v>4386117.61</v>
      </c>
      <c r="I123" s="18" t="s">
        <v>26</v>
      </c>
    </row>
    <row r="124" spans="1:9" ht="26.25">
      <c r="A124" s="8" t="s">
        <v>378</v>
      </c>
      <c r="B124" s="47" t="s">
        <v>302</v>
      </c>
      <c r="C124" s="17" t="s">
        <v>379</v>
      </c>
      <c r="D124" s="9" t="s">
        <v>380</v>
      </c>
      <c r="E124" s="47" t="s">
        <v>381</v>
      </c>
      <c r="F124" s="12">
        <v>5466743.71</v>
      </c>
      <c r="G124" s="12">
        <v>5056737.94</v>
      </c>
      <c r="H124" s="12">
        <v>494740.98</v>
      </c>
      <c r="I124" s="44" t="s">
        <v>16</v>
      </c>
    </row>
    <row r="125" spans="1:9" ht="39">
      <c r="A125" s="8" t="s">
        <v>382</v>
      </c>
      <c r="B125" s="47" t="s">
        <v>302</v>
      </c>
      <c r="C125" s="93" t="s">
        <v>383</v>
      </c>
      <c r="D125" s="47" t="s">
        <v>181</v>
      </c>
      <c r="E125" s="47" t="s">
        <v>384</v>
      </c>
      <c r="F125" s="20">
        <v>3960000</v>
      </c>
      <c r="G125" s="20">
        <v>3663000</v>
      </c>
      <c r="H125" s="20">
        <v>1036026.66</v>
      </c>
      <c r="I125" s="18" t="s">
        <v>16</v>
      </c>
    </row>
    <row r="126" spans="1:9" s="84" customFormat="1" ht="26.25">
      <c r="A126" s="8" t="s">
        <v>385</v>
      </c>
      <c r="B126" s="47" t="s">
        <v>228</v>
      </c>
      <c r="C126" s="17" t="s">
        <v>386</v>
      </c>
      <c r="D126" s="9" t="s">
        <v>181</v>
      </c>
      <c r="E126" s="47" t="s">
        <v>387</v>
      </c>
      <c r="F126" s="94">
        <v>1888527.53</v>
      </c>
      <c r="G126" s="94">
        <v>1888527.53</v>
      </c>
      <c r="H126" s="94">
        <v>207166.26</v>
      </c>
      <c r="I126" s="44" t="s">
        <v>16</v>
      </c>
    </row>
    <row r="127" spans="1:9" ht="26.25">
      <c r="A127" s="8" t="s">
        <v>388</v>
      </c>
      <c r="B127" s="47" t="s">
        <v>221</v>
      </c>
      <c r="C127" s="17" t="s">
        <v>389</v>
      </c>
      <c r="D127" s="9" t="s">
        <v>276</v>
      </c>
      <c r="E127" s="9" t="s">
        <v>390</v>
      </c>
      <c r="F127" s="94">
        <v>2577162</v>
      </c>
      <c r="G127" s="94">
        <v>2577162</v>
      </c>
      <c r="H127" s="94">
        <v>2577162</v>
      </c>
      <c r="I127" s="44" t="s">
        <v>26</v>
      </c>
    </row>
    <row r="128" spans="1:9" s="84" customFormat="1" ht="26.25">
      <c r="A128" s="8" t="s">
        <v>391</v>
      </c>
      <c r="B128" s="47" t="s">
        <v>221</v>
      </c>
      <c r="C128" s="17" t="s">
        <v>392</v>
      </c>
      <c r="D128" s="9" t="s">
        <v>276</v>
      </c>
      <c r="E128" s="9" t="s">
        <v>393</v>
      </c>
      <c r="F128" s="94">
        <v>1781960</v>
      </c>
      <c r="G128" s="94">
        <v>1781960</v>
      </c>
      <c r="H128" s="94">
        <v>1781960</v>
      </c>
      <c r="I128" s="44" t="s">
        <v>26</v>
      </c>
    </row>
    <row r="129" spans="1:9" s="84" customFormat="1" ht="26.25">
      <c r="A129" s="8" t="s">
        <v>394</v>
      </c>
      <c r="B129" s="47" t="s">
        <v>221</v>
      </c>
      <c r="C129" s="17" t="s">
        <v>395</v>
      </c>
      <c r="D129" s="9" t="s">
        <v>62</v>
      </c>
      <c r="E129" s="9" t="s">
        <v>393</v>
      </c>
      <c r="F129" s="94">
        <v>1597081.34</v>
      </c>
      <c r="G129" s="94">
        <v>1597081.34</v>
      </c>
      <c r="H129" s="94">
        <v>1597081.34</v>
      </c>
      <c r="I129" s="44" t="s">
        <v>26</v>
      </c>
    </row>
    <row r="130" spans="1:9" s="84" customFormat="1" ht="26.25">
      <c r="A130" s="8" t="s">
        <v>396</v>
      </c>
      <c r="B130" s="47" t="s">
        <v>221</v>
      </c>
      <c r="C130" s="17" t="s">
        <v>397</v>
      </c>
      <c r="D130" s="9" t="s">
        <v>398</v>
      </c>
      <c r="E130" s="9" t="s">
        <v>393</v>
      </c>
      <c r="F130" s="94">
        <v>4480966.8</v>
      </c>
      <c r="G130" s="94">
        <v>4480966.8</v>
      </c>
      <c r="H130" s="94">
        <v>4480966.8</v>
      </c>
      <c r="I130" s="44" t="s">
        <v>26</v>
      </c>
    </row>
    <row r="131" spans="1:9" s="84" customFormat="1" ht="26.25">
      <c r="A131" s="8" t="s">
        <v>399</v>
      </c>
      <c r="B131" s="47" t="s">
        <v>221</v>
      </c>
      <c r="C131" s="17" t="s">
        <v>400</v>
      </c>
      <c r="D131" s="9" t="s">
        <v>401</v>
      </c>
      <c r="E131" s="9" t="s">
        <v>393</v>
      </c>
      <c r="F131" s="94">
        <v>7612286.26</v>
      </c>
      <c r="G131" s="94">
        <v>7612286.26</v>
      </c>
      <c r="H131" s="94">
        <v>7612286.26</v>
      </c>
      <c r="I131" s="44" t="s">
        <v>26</v>
      </c>
    </row>
    <row r="132" spans="1:9" ht="30" customHeight="1">
      <c r="A132" s="8" t="s">
        <v>402</v>
      </c>
      <c r="B132" s="47" t="s">
        <v>221</v>
      </c>
      <c r="C132" s="17" t="s">
        <v>403</v>
      </c>
      <c r="D132" s="9" t="s">
        <v>108</v>
      </c>
      <c r="E132" s="47" t="s">
        <v>404</v>
      </c>
      <c r="F132" s="94">
        <v>3844507.73</v>
      </c>
      <c r="G132" s="94">
        <v>3844507.73</v>
      </c>
      <c r="H132" s="94">
        <v>3844507.73</v>
      </c>
      <c r="I132" s="44" t="s">
        <v>26</v>
      </c>
    </row>
    <row r="133" spans="1:9" ht="26.25">
      <c r="A133" s="8" t="s">
        <v>405</v>
      </c>
      <c r="B133" s="47" t="s">
        <v>221</v>
      </c>
      <c r="C133" s="17" t="s">
        <v>406</v>
      </c>
      <c r="D133" s="9" t="s">
        <v>407</v>
      </c>
      <c r="E133" s="47" t="s">
        <v>408</v>
      </c>
      <c r="F133" s="94">
        <v>2081352</v>
      </c>
      <c r="G133" s="94">
        <v>2081352</v>
      </c>
      <c r="H133" s="94">
        <v>2081352</v>
      </c>
      <c r="I133" s="44" t="s">
        <v>26</v>
      </c>
    </row>
    <row r="134" spans="1:9" ht="26.25">
      <c r="A134" s="8" t="s">
        <v>409</v>
      </c>
      <c r="B134" s="47" t="s">
        <v>221</v>
      </c>
      <c r="C134" s="17" t="s">
        <v>410</v>
      </c>
      <c r="D134" s="9" t="s">
        <v>66</v>
      </c>
      <c r="E134" s="47" t="s">
        <v>411</v>
      </c>
      <c r="F134" s="95">
        <v>5346564.04</v>
      </c>
      <c r="G134" s="95">
        <v>5346564.04</v>
      </c>
      <c r="H134" s="95">
        <v>5346564.04</v>
      </c>
      <c r="I134" s="44" t="s">
        <v>26</v>
      </c>
    </row>
    <row r="135" spans="1:9" s="84" customFormat="1" ht="39">
      <c r="A135" s="8" t="s">
        <v>412</v>
      </c>
      <c r="B135" s="18" t="s">
        <v>413</v>
      </c>
      <c r="C135" s="17" t="s">
        <v>414</v>
      </c>
      <c r="D135" s="47" t="s">
        <v>218</v>
      </c>
      <c r="E135" s="47" t="s">
        <v>415</v>
      </c>
      <c r="F135" s="94">
        <v>8932448.22</v>
      </c>
      <c r="G135" s="94">
        <v>7316717.36</v>
      </c>
      <c r="H135" s="94">
        <v>7316717.36</v>
      </c>
      <c r="I135" s="44" t="s">
        <v>26</v>
      </c>
    </row>
    <row r="136" spans="1:9" s="5" customFormat="1" ht="52.5">
      <c r="A136" s="8" t="s">
        <v>416</v>
      </c>
      <c r="B136" s="18" t="s">
        <v>417</v>
      </c>
      <c r="C136" s="17" t="s">
        <v>418</v>
      </c>
      <c r="D136" s="47" t="s">
        <v>419</v>
      </c>
      <c r="E136" s="47" t="s">
        <v>420</v>
      </c>
      <c r="F136" s="94">
        <v>504300</v>
      </c>
      <c r="G136" s="94">
        <v>348500</v>
      </c>
      <c r="H136" s="94">
        <v>348500</v>
      </c>
      <c r="I136" s="44" t="s">
        <v>26</v>
      </c>
    </row>
    <row r="137" spans="1:9" s="5" customFormat="1" ht="26.25">
      <c r="A137" s="8" t="s">
        <v>421</v>
      </c>
      <c r="B137" s="18" t="s">
        <v>228</v>
      </c>
      <c r="C137" s="17" t="s">
        <v>422</v>
      </c>
      <c r="D137" s="47" t="s">
        <v>230</v>
      </c>
      <c r="E137" s="47" t="s">
        <v>423</v>
      </c>
      <c r="F137" s="94">
        <v>1559915.55</v>
      </c>
      <c r="G137" s="94">
        <v>1427322.73</v>
      </c>
      <c r="H137" s="94">
        <v>990194.68</v>
      </c>
      <c r="I137" s="44" t="s">
        <v>16</v>
      </c>
    </row>
    <row r="138" spans="1:9" s="84" customFormat="1" ht="39">
      <c r="A138" s="8" t="s">
        <v>424</v>
      </c>
      <c r="B138" s="18" t="s">
        <v>425</v>
      </c>
      <c r="C138" s="17" t="s">
        <v>426</v>
      </c>
      <c r="D138" s="47" t="s">
        <v>181</v>
      </c>
      <c r="E138" s="47" t="s">
        <v>427</v>
      </c>
      <c r="F138" s="94">
        <v>4153174.3</v>
      </c>
      <c r="G138" s="94">
        <v>3530198.15</v>
      </c>
      <c r="H138" s="94">
        <v>3530198.15</v>
      </c>
      <c r="I138" s="44" t="s">
        <v>26</v>
      </c>
    </row>
    <row r="139" spans="1:9" s="84" customFormat="1" ht="26.25">
      <c r="A139" s="8" t="s">
        <v>428</v>
      </c>
      <c r="B139" s="18" t="s">
        <v>429</v>
      </c>
      <c r="C139" s="96" t="s">
        <v>430</v>
      </c>
      <c r="D139" s="47" t="s">
        <v>431</v>
      </c>
      <c r="E139" s="47" t="s">
        <v>164</v>
      </c>
      <c r="F139" s="94">
        <v>14985422.78</v>
      </c>
      <c r="G139" s="94">
        <v>14985422.78</v>
      </c>
      <c r="H139" s="94">
        <v>14985422.78</v>
      </c>
      <c r="I139" s="44" t="s">
        <v>26</v>
      </c>
    </row>
    <row r="140" spans="1:9" s="5" customFormat="1" ht="39">
      <c r="A140" s="8" t="s">
        <v>432</v>
      </c>
      <c r="B140" s="97" t="s">
        <v>429</v>
      </c>
      <c r="C140" s="57" t="s">
        <v>433</v>
      </c>
      <c r="D140" s="67" t="s">
        <v>149</v>
      </c>
      <c r="E140" s="47" t="s">
        <v>434</v>
      </c>
      <c r="F140" s="94">
        <v>13837260</v>
      </c>
      <c r="G140" s="94">
        <v>13837260</v>
      </c>
      <c r="H140" s="94">
        <v>7661811.1</v>
      </c>
      <c r="I140" s="44" t="s">
        <v>16</v>
      </c>
    </row>
    <row r="141" spans="1:9" s="5" customFormat="1" ht="39">
      <c r="A141" s="8" t="s">
        <v>435</v>
      </c>
      <c r="B141" s="18" t="s">
        <v>216</v>
      </c>
      <c r="C141" s="98" t="s">
        <v>436</v>
      </c>
      <c r="D141" s="47" t="s">
        <v>173</v>
      </c>
      <c r="E141" s="47" t="s">
        <v>437</v>
      </c>
      <c r="F141" s="94">
        <v>1990564.4</v>
      </c>
      <c r="G141" s="94">
        <v>1990564.4</v>
      </c>
      <c r="H141" s="94">
        <v>1990564.4</v>
      </c>
      <c r="I141" s="44" t="s">
        <v>26</v>
      </c>
    </row>
    <row r="142" spans="1:9" s="84" customFormat="1" ht="39">
      <c r="A142" s="8" t="s">
        <v>438</v>
      </c>
      <c r="B142" s="18" t="s">
        <v>216</v>
      </c>
      <c r="C142" s="17" t="s">
        <v>439</v>
      </c>
      <c r="D142" s="47" t="s">
        <v>168</v>
      </c>
      <c r="E142" s="47" t="s">
        <v>440</v>
      </c>
      <c r="F142" s="99">
        <v>621931.68</v>
      </c>
      <c r="G142" s="99">
        <v>621931.68</v>
      </c>
      <c r="H142" s="99">
        <v>621931.68</v>
      </c>
      <c r="I142" s="44" t="s">
        <v>26</v>
      </c>
    </row>
    <row r="143" spans="1:9" ht="26.25">
      <c r="A143" s="8" t="s">
        <v>441</v>
      </c>
      <c r="B143" s="18" t="s">
        <v>216</v>
      </c>
      <c r="C143" s="17" t="s">
        <v>442</v>
      </c>
      <c r="D143" s="47" t="s">
        <v>443</v>
      </c>
      <c r="E143" s="47" t="s">
        <v>444</v>
      </c>
      <c r="F143" s="94">
        <v>783639.36</v>
      </c>
      <c r="G143" s="94">
        <v>783639.36</v>
      </c>
      <c r="H143" s="94">
        <v>783639.36</v>
      </c>
      <c r="I143" s="44" t="s">
        <v>26</v>
      </c>
    </row>
    <row r="144" spans="1:9" ht="39">
      <c r="A144" s="8" t="s">
        <v>445</v>
      </c>
      <c r="B144" s="47" t="s">
        <v>446</v>
      </c>
      <c r="C144" s="57" t="s">
        <v>447</v>
      </c>
      <c r="D144" s="47" t="s">
        <v>153</v>
      </c>
      <c r="E144" s="47" t="s">
        <v>448</v>
      </c>
      <c r="F144" s="99">
        <v>120000</v>
      </c>
      <c r="G144" s="99">
        <v>120000</v>
      </c>
      <c r="H144" s="99">
        <v>96000</v>
      </c>
      <c r="I144" s="18" t="s">
        <v>26</v>
      </c>
    </row>
    <row r="145" spans="1:9" ht="39.75" customHeight="1">
      <c r="A145" s="8" t="s">
        <v>449</v>
      </c>
      <c r="B145" s="47" t="s">
        <v>450</v>
      </c>
      <c r="C145" s="57" t="s">
        <v>451</v>
      </c>
      <c r="D145" s="47" t="s">
        <v>133</v>
      </c>
      <c r="E145" s="47" t="s">
        <v>452</v>
      </c>
      <c r="F145" s="99">
        <v>80000</v>
      </c>
      <c r="G145" s="99">
        <v>80000</v>
      </c>
      <c r="H145" s="99">
        <v>64000</v>
      </c>
      <c r="I145" s="18" t="s">
        <v>26</v>
      </c>
    </row>
    <row r="146" spans="1:9" s="5" customFormat="1" ht="29.25" customHeight="1">
      <c r="A146" s="8" t="s">
        <v>453</v>
      </c>
      <c r="B146" s="18" t="s">
        <v>429</v>
      </c>
      <c r="C146" s="57" t="s">
        <v>454</v>
      </c>
      <c r="D146" s="47" t="s">
        <v>66</v>
      </c>
      <c r="E146" s="47" t="s">
        <v>455</v>
      </c>
      <c r="F146" s="99">
        <v>18825460.38</v>
      </c>
      <c r="G146" s="99">
        <v>17570215.15</v>
      </c>
      <c r="H146" s="99">
        <v>2457000</v>
      </c>
      <c r="I146" s="18" t="s">
        <v>16</v>
      </c>
    </row>
    <row r="147" spans="1:9" s="5" customFormat="1" ht="27.75" customHeight="1">
      <c r="A147" s="8" t="s">
        <v>456</v>
      </c>
      <c r="B147" s="47" t="s">
        <v>429</v>
      </c>
      <c r="C147" s="57" t="s">
        <v>457</v>
      </c>
      <c r="D147" s="47" t="s">
        <v>250</v>
      </c>
      <c r="E147" s="47" t="s">
        <v>455</v>
      </c>
      <c r="F147" s="99">
        <v>1517587.55</v>
      </c>
      <c r="G147" s="99">
        <v>1513076</v>
      </c>
      <c r="H147" s="99">
        <v>1513076</v>
      </c>
      <c r="I147" s="18" t="s">
        <v>26</v>
      </c>
    </row>
    <row r="148" spans="1:9" ht="29.25" customHeight="1">
      <c r="A148" s="8" t="s">
        <v>458</v>
      </c>
      <c r="B148" s="47" t="s">
        <v>446</v>
      </c>
      <c r="C148" s="57" t="s">
        <v>459</v>
      </c>
      <c r="D148" s="47" t="s">
        <v>14</v>
      </c>
      <c r="E148" s="47" t="s">
        <v>460</v>
      </c>
      <c r="F148" s="99">
        <v>80000</v>
      </c>
      <c r="G148" s="99">
        <v>80000</v>
      </c>
      <c r="H148" s="99">
        <v>64000</v>
      </c>
      <c r="I148" s="18" t="s">
        <v>26</v>
      </c>
    </row>
    <row r="149" spans="1:9" ht="32.25" customHeight="1">
      <c r="A149" s="24" t="s">
        <v>461</v>
      </c>
      <c r="B149" s="25" t="s">
        <v>462</v>
      </c>
      <c r="C149" s="72" t="s">
        <v>463</v>
      </c>
      <c r="D149" s="25" t="s">
        <v>29</v>
      </c>
      <c r="E149" s="25" t="s">
        <v>464</v>
      </c>
      <c r="F149" s="150">
        <v>80000</v>
      </c>
      <c r="G149" s="150">
        <v>80000</v>
      </c>
      <c r="H149" s="150">
        <v>64000</v>
      </c>
      <c r="I149" s="18" t="s">
        <v>26</v>
      </c>
    </row>
    <row r="150" spans="1:9" ht="17.25">
      <c r="A150" s="178" t="s">
        <v>87</v>
      </c>
      <c r="B150" s="179"/>
      <c r="C150" s="179"/>
      <c r="D150" s="179"/>
      <c r="E150" s="179"/>
      <c r="F150" s="151">
        <f>SUM(F46:F149)</f>
        <v>1034185632.3299997</v>
      </c>
      <c r="G150" s="151">
        <f>SUM(G46:G149)</f>
        <v>976425435.8399998</v>
      </c>
      <c r="H150" s="152">
        <f>SUM(H46:H149)</f>
        <v>427785480.62000006</v>
      </c>
      <c r="I150" s="50"/>
    </row>
    <row r="151" s="100" customFormat="1" ht="12.75"/>
    <row r="152" s="100" customFormat="1" ht="12.75"/>
    <row r="153" s="100" customFormat="1" ht="12.75"/>
    <row r="154" s="100" customFormat="1" ht="12.75"/>
    <row r="155" spans="1:9" s="100" customFormat="1" ht="49.5" customHeight="1">
      <c r="A155" s="180" t="s">
        <v>465</v>
      </c>
      <c r="B155" s="180"/>
      <c r="C155" s="180"/>
      <c r="D155" s="180"/>
      <c r="E155" s="180"/>
      <c r="F155" s="180"/>
      <c r="G155" s="180"/>
      <c r="H155" s="180"/>
      <c r="I155" s="180"/>
    </row>
    <row r="156" spans="1:9" s="22" customFormat="1" ht="49.5" customHeight="1">
      <c r="A156" s="6" t="s">
        <v>2</v>
      </c>
      <c r="B156" s="7" t="s">
        <v>3</v>
      </c>
      <c r="C156" s="6" t="s">
        <v>4</v>
      </c>
      <c r="D156" s="6" t="s">
        <v>5</v>
      </c>
      <c r="E156" s="6" t="s">
        <v>466</v>
      </c>
      <c r="F156" s="7" t="s">
        <v>7</v>
      </c>
      <c r="G156" s="7" t="s">
        <v>8</v>
      </c>
      <c r="H156" s="7" t="s">
        <v>467</v>
      </c>
      <c r="I156" s="7" t="s">
        <v>10</v>
      </c>
    </row>
    <row r="157" spans="1:9" s="23" customFormat="1" ht="31.5" customHeight="1">
      <c r="A157" s="8" t="s">
        <v>11</v>
      </c>
      <c r="B157" s="68" t="s">
        <v>468</v>
      </c>
      <c r="C157" s="17" t="s">
        <v>469</v>
      </c>
      <c r="D157" s="9" t="s">
        <v>62</v>
      </c>
      <c r="E157" s="67" t="s">
        <v>470</v>
      </c>
      <c r="F157" s="12">
        <v>6278888</v>
      </c>
      <c r="G157" s="12">
        <v>6278888</v>
      </c>
      <c r="H157" s="12">
        <v>3774440</v>
      </c>
      <c r="I157" s="18" t="s">
        <v>26</v>
      </c>
    </row>
    <row r="158" spans="1:9" ht="52.5">
      <c r="A158" s="8" t="s">
        <v>17</v>
      </c>
      <c r="B158" s="68" t="s">
        <v>468</v>
      </c>
      <c r="C158" s="17" t="s">
        <v>471</v>
      </c>
      <c r="D158" s="9" t="s">
        <v>118</v>
      </c>
      <c r="E158" s="67" t="s">
        <v>470</v>
      </c>
      <c r="F158" s="12">
        <v>8388992</v>
      </c>
      <c r="G158" s="12">
        <v>8388992</v>
      </c>
      <c r="H158" s="20">
        <v>729832.4</v>
      </c>
      <c r="I158" s="18" t="s">
        <v>16</v>
      </c>
    </row>
    <row r="159" spans="1:9" s="23" customFormat="1" ht="40.5" customHeight="1">
      <c r="A159" s="8" t="s">
        <v>21</v>
      </c>
      <c r="B159" s="68" t="s">
        <v>468</v>
      </c>
      <c r="C159" s="17" t="s">
        <v>472</v>
      </c>
      <c r="D159" s="9" t="s">
        <v>62</v>
      </c>
      <c r="E159" s="67" t="s">
        <v>473</v>
      </c>
      <c r="F159" s="12">
        <v>5314645</v>
      </c>
      <c r="G159" s="12">
        <v>5314645</v>
      </c>
      <c r="H159" s="12">
        <v>2125858</v>
      </c>
      <c r="I159" s="18" t="s">
        <v>26</v>
      </c>
    </row>
    <row r="160" spans="1:9" ht="36" customHeight="1">
      <c r="A160" s="8" t="s">
        <v>27</v>
      </c>
      <c r="B160" s="47" t="s">
        <v>474</v>
      </c>
      <c r="C160" s="17" t="s">
        <v>475</v>
      </c>
      <c r="D160" s="44" t="s">
        <v>476</v>
      </c>
      <c r="E160" s="9" t="s">
        <v>477</v>
      </c>
      <c r="F160" s="19">
        <v>2917041</v>
      </c>
      <c r="G160" s="19">
        <v>2917041</v>
      </c>
      <c r="H160" s="19">
        <v>203720</v>
      </c>
      <c r="I160" s="18" t="s">
        <v>16</v>
      </c>
    </row>
    <row r="161" spans="1:9" ht="75.75" customHeight="1">
      <c r="A161" s="8" t="s">
        <v>31</v>
      </c>
      <c r="B161" s="68" t="s">
        <v>478</v>
      </c>
      <c r="C161" s="17" t="s">
        <v>479</v>
      </c>
      <c r="D161" s="9" t="s">
        <v>480</v>
      </c>
      <c r="E161" s="64" t="s">
        <v>481</v>
      </c>
      <c r="F161" s="12">
        <v>397635</v>
      </c>
      <c r="G161" s="12">
        <v>397635</v>
      </c>
      <c r="H161" s="12">
        <v>397635</v>
      </c>
      <c r="I161" s="18" t="s">
        <v>26</v>
      </c>
    </row>
    <row r="162" spans="1:9" s="23" customFormat="1" ht="86.25" customHeight="1">
      <c r="A162" s="8" t="s">
        <v>35</v>
      </c>
      <c r="B162" s="68" t="s">
        <v>482</v>
      </c>
      <c r="C162" s="17" t="s">
        <v>483</v>
      </c>
      <c r="D162" s="9" t="s">
        <v>484</v>
      </c>
      <c r="E162" s="67" t="s">
        <v>485</v>
      </c>
      <c r="F162" s="12">
        <v>4062628</v>
      </c>
      <c r="G162" s="12">
        <v>4062628</v>
      </c>
      <c r="H162" s="12">
        <v>1253800</v>
      </c>
      <c r="I162" s="18" t="s">
        <v>26</v>
      </c>
    </row>
    <row r="163" spans="1:9" s="23" customFormat="1" ht="95.25" customHeight="1">
      <c r="A163" s="8" t="s">
        <v>37</v>
      </c>
      <c r="B163" s="68" t="s">
        <v>482</v>
      </c>
      <c r="C163" s="17" t="s">
        <v>486</v>
      </c>
      <c r="D163" s="9" t="s">
        <v>487</v>
      </c>
      <c r="E163" s="64" t="s">
        <v>488</v>
      </c>
      <c r="F163" s="12">
        <v>3649030</v>
      </c>
      <c r="G163" s="12">
        <v>3649030</v>
      </c>
      <c r="H163" s="12">
        <v>774034</v>
      </c>
      <c r="I163" s="18" t="s">
        <v>16</v>
      </c>
    </row>
    <row r="164" spans="1:9" s="23" customFormat="1" ht="26.25">
      <c r="A164" s="8" t="s">
        <v>41</v>
      </c>
      <c r="B164" s="68" t="s">
        <v>478</v>
      </c>
      <c r="C164" s="17" t="s">
        <v>489</v>
      </c>
      <c r="D164" s="9" t="s">
        <v>484</v>
      </c>
      <c r="E164" s="67" t="s">
        <v>490</v>
      </c>
      <c r="F164" s="12">
        <v>397494</v>
      </c>
      <c r="G164" s="12">
        <v>397494</v>
      </c>
      <c r="H164" s="12">
        <v>397494</v>
      </c>
      <c r="I164" s="18" t="s">
        <v>26</v>
      </c>
    </row>
    <row r="165" spans="1:9" ht="52.5">
      <c r="A165" s="8" t="s">
        <v>45</v>
      </c>
      <c r="B165" s="68" t="s">
        <v>478</v>
      </c>
      <c r="C165" s="17" t="s">
        <v>491</v>
      </c>
      <c r="D165" s="9" t="s">
        <v>492</v>
      </c>
      <c r="E165" s="67" t="s">
        <v>493</v>
      </c>
      <c r="F165" s="12">
        <v>248019</v>
      </c>
      <c r="G165" s="12">
        <v>248019</v>
      </c>
      <c r="H165" s="12">
        <v>248019</v>
      </c>
      <c r="I165" s="18" t="s">
        <v>26</v>
      </c>
    </row>
    <row r="166" spans="1:9" ht="100.5" customHeight="1">
      <c r="A166" s="8" t="s">
        <v>48</v>
      </c>
      <c r="B166" s="68" t="s">
        <v>494</v>
      </c>
      <c r="C166" s="17" t="s">
        <v>495</v>
      </c>
      <c r="D166" s="47" t="s">
        <v>66</v>
      </c>
      <c r="E166" s="67" t="s">
        <v>496</v>
      </c>
      <c r="F166" s="12">
        <v>3910509</v>
      </c>
      <c r="G166" s="12">
        <v>3910509</v>
      </c>
      <c r="H166" s="12">
        <v>1263040</v>
      </c>
      <c r="I166" s="18" t="s">
        <v>26</v>
      </c>
    </row>
    <row r="167" spans="1:9" ht="105">
      <c r="A167" s="8" t="s">
        <v>51</v>
      </c>
      <c r="B167" s="68" t="s">
        <v>494</v>
      </c>
      <c r="C167" s="17" t="s">
        <v>497</v>
      </c>
      <c r="D167" s="9" t="s">
        <v>62</v>
      </c>
      <c r="E167" s="64" t="s">
        <v>498</v>
      </c>
      <c r="F167" s="12">
        <v>3944422</v>
      </c>
      <c r="G167" s="12">
        <v>3944422</v>
      </c>
      <c r="H167" s="12">
        <v>2366654</v>
      </c>
      <c r="I167" s="18" t="s">
        <v>26</v>
      </c>
    </row>
    <row r="168" spans="1:9" s="84" customFormat="1" ht="39">
      <c r="A168" s="8" t="s">
        <v>56</v>
      </c>
      <c r="B168" s="18" t="s">
        <v>499</v>
      </c>
      <c r="C168" s="17" t="s">
        <v>500</v>
      </c>
      <c r="D168" s="47" t="s">
        <v>54</v>
      </c>
      <c r="E168" s="47" t="s">
        <v>169</v>
      </c>
      <c r="F168" s="11">
        <f>276649.73*4.2376</f>
        <v>1172330.8958479997</v>
      </c>
      <c r="G168" s="11">
        <f>235152.27*4.2376</f>
        <v>996481.2593519998</v>
      </c>
      <c r="H168" s="11">
        <f>118399.5*4.2376</f>
        <v>501729.72119999997</v>
      </c>
      <c r="I168" s="44" t="s">
        <v>26</v>
      </c>
    </row>
    <row r="169" spans="1:9" s="5" customFormat="1" ht="39">
      <c r="A169" s="8" t="s">
        <v>60</v>
      </c>
      <c r="B169" s="47" t="s">
        <v>501</v>
      </c>
      <c r="C169" s="13" t="s">
        <v>502</v>
      </c>
      <c r="D169" s="47" t="s">
        <v>39</v>
      </c>
      <c r="E169" s="47" t="s">
        <v>503</v>
      </c>
      <c r="F169" s="94">
        <v>196395.19</v>
      </c>
      <c r="G169" s="94">
        <v>176755.67</v>
      </c>
      <c r="H169" s="94">
        <v>152062.67</v>
      </c>
      <c r="I169" s="44" t="s">
        <v>26</v>
      </c>
    </row>
    <row r="170" spans="1:9" s="5" customFormat="1" ht="66">
      <c r="A170" s="8" t="s">
        <v>64</v>
      </c>
      <c r="B170" s="47" t="s">
        <v>504</v>
      </c>
      <c r="C170" s="101" t="s">
        <v>505</v>
      </c>
      <c r="D170" s="18" t="s">
        <v>197</v>
      </c>
      <c r="E170" s="47" t="s">
        <v>506</v>
      </c>
      <c r="F170" s="70">
        <v>13434608.97</v>
      </c>
      <c r="G170" s="77">
        <v>9176723.86</v>
      </c>
      <c r="H170" s="77">
        <v>9176723.86</v>
      </c>
      <c r="I170" s="102" t="s">
        <v>26</v>
      </c>
    </row>
    <row r="171" spans="1:9" ht="39" customHeight="1">
      <c r="A171" s="8" t="s">
        <v>68</v>
      </c>
      <c r="B171" s="47" t="s">
        <v>501</v>
      </c>
      <c r="C171" s="57" t="s">
        <v>507</v>
      </c>
      <c r="D171" s="47" t="s">
        <v>508</v>
      </c>
      <c r="E171" s="47" t="s">
        <v>509</v>
      </c>
      <c r="F171" s="99">
        <v>384664</v>
      </c>
      <c r="G171" s="99">
        <v>346197.6</v>
      </c>
      <c r="H171" s="99">
        <v>36630</v>
      </c>
      <c r="I171" s="18" t="s">
        <v>16</v>
      </c>
    </row>
    <row r="172" spans="1:9" ht="28.5" customHeight="1">
      <c r="A172" s="8" t="s">
        <v>71</v>
      </c>
      <c r="B172" s="47" t="s">
        <v>510</v>
      </c>
      <c r="C172" s="57" t="s">
        <v>511</v>
      </c>
      <c r="D172" s="47" t="s">
        <v>54</v>
      </c>
      <c r="E172" s="47" t="s">
        <v>512</v>
      </c>
      <c r="F172" s="103">
        <v>35487.76</v>
      </c>
      <c r="G172" s="103">
        <v>30164.59</v>
      </c>
      <c r="H172" s="103">
        <v>17419.27</v>
      </c>
      <c r="I172" s="18" t="s">
        <v>26</v>
      </c>
    </row>
    <row r="173" spans="1:9" ht="52.5">
      <c r="A173" s="8" t="s">
        <v>76</v>
      </c>
      <c r="B173" s="47" t="s">
        <v>513</v>
      </c>
      <c r="C173" s="57" t="s">
        <v>514</v>
      </c>
      <c r="D173" s="47" t="s">
        <v>515</v>
      </c>
      <c r="E173" s="47" t="s">
        <v>516</v>
      </c>
      <c r="F173" s="99">
        <v>22581.83</v>
      </c>
      <c r="G173" s="99">
        <v>22581.83</v>
      </c>
      <c r="H173" s="99">
        <v>22581.83</v>
      </c>
      <c r="I173" s="18" t="s">
        <v>26</v>
      </c>
    </row>
    <row r="174" spans="1:9" ht="52.5">
      <c r="A174" s="8" t="s">
        <v>80</v>
      </c>
      <c r="B174" s="47" t="s">
        <v>513</v>
      </c>
      <c r="C174" s="57" t="s">
        <v>517</v>
      </c>
      <c r="D174" s="47" t="s">
        <v>484</v>
      </c>
      <c r="E174" s="47" t="s">
        <v>518</v>
      </c>
      <c r="F174" s="99">
        <v>19355.85</v>
      </c>
      <c r="G174" s="99">
        <v>19355.85</v>
      </c>
      <c r="H174" s="99">
        <v>19355.85</v>
      </c>
      <c r="I174" s="18" t="s">
        <v>26</v>
      </c>
    </row>
    <row r="175" spans="1:9" ht="52.5">
      <c r="A175" s="8" t="s">
        <v>83</v>
      </c>
      <c r="B175" s="47" t="s">
        <v>513</v>
      </c>
      <c r="C175" s="57" t="s">
        <v>519</v>
      </c>
      <c r="D175" s="47" t="s">
        <v>520</v>
      </c>
      <c r="E175" s="47" t="s">
        <v>521</v>
      </c>
      <c r="F175" s="99">
        <v>22581.83</v>
      </c>
      <c r="G175" s="99">
        <v>22581.83</v>
      </c>
      <c r="H175" s="99">
        <v>22581.83</v>
      </c>
      <c r="I175" s="18" t="s">
        <v>26</v>
      </c>
    </row>
    <row r="176" spans="1:9" ht="52.5">
      <c r="A176" s="8" t="s">
        <v>157</v>
      </c>
      <c r="B176" s="47" t="s">
        <v>513</v>
      </c>
      <c r="C176" s="57" t="s">
        <v>522</v>
      </c>
      <c r="D176" s="47" t="s">
        <v>133</v>
      </c>
      <c r="E176" s="47" t="s">
        <v>523</v>
      </c>
      <c r="F176" s="99">
        <v>12903.9</v>
      </c>
      <c r="G176" s="99">
        <v>12903.9</v>
      </c>
      <c r="H176" s="99">
        <v>12903.9</v>
      </c>
      <c r="I176" s="18" t="s">
        <v>26</v>
      </c>
    </row>
    <row r="177" spans="1:9" ht="52.5">
      <c r="A177" s="8" t="s">
        <v>161</v>
      </c>
      <c r="B177" s="47" t="s">
        <v>513</v>
      </c>
      <c r="C177" s="57" t="s">
        <v>524</v>
      </c>
      <c r="D177" s="47" t="s">
        <v>118</v>
      </c>
      <c r="E177" s="89" t="s">
        <v>525</v>
      </c>
      <c r="F177" s="104">
        <v>6451.95</v>
      </c>
      <c r="G177" s="104">
        <v>6451.95</v>
      </c>
      <c r="H177" s="104">
        <v>6451.95</v>
      </c>
      <c r="I177" s="18" t="s">
        <v>26</v>
      </c>
    </row>
    <row r="178" spans="1:9" ht="52.5">
      <c r="A178" s="8" t="s">
        <v>165</v>
      </c>
      <c r="B178" s="47" t="s">
        <v>513</v>
      </c>
      <c r="C178" s="57" t="s">
        <v>526</v>
      </c>
      <c r="D178" s="47" t="s">
        <v>149</v>
      </c>
      <c r="E178" s="89" t="s">
        <v>527</v>
      </c>
      <c r="F178" s="104">
        <v>22581.83</v>
      </c>
      <c r="G178" s="104">
        <v>22581.83</v>
      </c>
      <c r="H178" s="104">
        <v>22581.83</v>
      </c>
      <c r="I178" s="18" t="s">
        <v>26</v>
      </c>
    </row>
    <row r="179" spans="1:9" ht="52.5">
      <c r="A179" s="8" t="s">
        <v>170</v>
      </c>
      <c r="B179" s="47" t="s">
        <v>513</v>
      </c>
      <c r="C179" s="57" t="s">
        <v>528</v>
      </c>
      <c r="D179" s="47" t="s">
        <v>398</v>
      </c>
      <c r="E179" s="89" t="s">
        <v>529</v>
      </c>
      <c r="F179" s="104">
        <v>5376.63</v>
      </c>
      <c r="G179" s="104">
        <v>5376.63</v>
      </c>
      <c r="H179" s="104">
        <v>5376.63</v>
      </c>
      <c r="I179" s="71" t="s">
        <v>26</v>
      </c>
    </row>
    <row r="180" spans="1:9" s="5" customFormat="1" ht="30" customHeight="1">
      <c r="A180" s="24" t="s">
        <v>175</v>
      </c>
      <c r="B180" s="25" t="s">
        <v>510</v>
      </c>
      <c r="C180" s="72" t="s">
        <v>530</v>
      </c>
      <c r="D180" s="25" t="s">
        <v>292</v>
      </c>
      <c r="E180" s="105" t="s">
        <v>531</v>
      </c>
      <c r="F180" s="106">
        <v>36545.88</v>
      </c>
      <c r="G180" s="106">
        <v>32054.68</v>
      </c>
      <c r="H180" s="107">
        <v>17832.42</v>
      </c>
      <c r="I180" s="18" t="s">
        <v>26</v>
      </c>
    </row>
    <row r="181" spans="1:9" ht="17.25">
      <c r="A181" s="178" t="s">
        <v>87</v>
      </c>
      <c r="B181" s="179"/>
      <c r="C181" s="179"/>
      <c r="D181" s="179"/>
      <c r="E181" s="179"/>
      <c r="F181" s="151">
        <f>SUM(F157,F158,F159,F160,F161,F162,F163,F164,F165,F166,F167,F168,F169,F170,F171,F172*4.5,F173,F174,F175,F176,F177,F178,F179,F180*4.5)</f>
        <v>55133287.255848</v>
      </c>
      <c r="G181" s="151">
        <f>SUM(G157,G158,G159,G160,G161,G162,G163,G164,G165,G166,G167,G168,G169,G170,G171,G172*4.5,G173,G174,G175,G176,G177,G178,G179,G180*4.5)</f>
        <v>50597281.924352005</v>
      </c>
      <c r="H181" s="152">
        <f>SUM(H157,H158,H159,H160,H161,H162,H163,H164,H165,H166,H167,H168,H169,H170,H171,H172*4.5,H173,H174,H175,H176,H177,H178,H179,H180*4.5)</f>
        <v>23672139.076199993</v>
      </c>
      <c r="I181" s="51"/>
    </row>
    <row r="182" spans="1:9" ht="12.75">
      <c r="A182" s="39"/>
      <c r="B182" s="53"/>
      <c r="C182" s="108"/>
      <c r="D182" s="51"/>
      <c r="E182" s="53"/>
      <c r="F182" s="109"/>
      <c r="G182" s="110"/>
      <c r="H182" s="110"/>
      <c r="I182" s="51"/>
    </row>
    <row r="183" spans="1:9" ht="12.75">
      <c r="A183" s="111"/>
      <c r="B183" s="112"/>
      <c r="C183" s="111"/>
      <c r="D183" s="113"/>
      <c r="E183" s="114"/>
      <c r="F183" s="115"/>
      <c r="G183" s="115"/>
      <c r="H183" s="115"/>
      <c r="I183" s="113"/>
    </row>
    <row r="184" spans="1:9" ht="12.75">
      <c r="A184" s="111"/>
      <c r="B184" s="112"/>
      <c r="C184" s="111"/>
      <c r="D184" s="113"/>
      <c r="E184" s="114"/>
      <c r="F184" s="116"/>
      <c r="G184" s="116"/>
      <c r="H184" s="116"/>
      <c r="I184" s="113"/>
    </row>
    <row r="185" spans="1:9" ht="12.75">
      <c r="A185" s="111"/>
      <c r="B185" s="112"/>
      <c r="C185" s="111"/>
      <c r="D185" s="113"/>
      <c r="E185" s="117"/>
      <c r="F185" s="118"/>
      <c r="G185" s="118"/>
      <c r="H185" s="118"/>
      <c r="I185" s="113"/>
    </row>
    <row r="186" spans="1:9" s="5" customFormat="1" ht="49.5" customHeight="1">
      <c r="A186" s="174" t="s">
        <v>532</v>
      </c>
      <c r="B186" s="174"/>
      <c r="C186" s="174"/>
      <c r="D186" s="174"/>
      <c r="E186" s="174"/>
      <c r="F186" s="174"/>
      <c r="G186" s="174"/>
      <c r="H186" s="174"/>
      <c r="I186" s="174"/>
    </row>
    <row r="187" spans="1:9" ht="49.5" customHeight="1">
      <c r="A187" s="6" t="s">
        <v>2</v>
      </c>
      <c r="B187" s="7" t="s">
        <v>3</v>
      </c>
      <c r="C187" s="6" t="s">
        <v>4</v>
      </c>
      <c r="D187" s="6" t="s">
        <v>5</v>
      </c>
      <c r="E187" s="6" t="s">
        <v>6</v>
      </c>
      <c r="F187" s="7" t="s">
        <v>7</v>
      </c>
      <c r="G187" s="7" t="s">
        <v>8</v>
      </c>
      <c r="H187" s="7" t="s">
        <v>9</v>
      </c>
      <c r="I187" s="7" t="s">
        <v>10</v>
      </c>
    </row>
    <row r="188" spans="1:9" s="5" customFormat="1" ht="26.25">
      <c r="A188" s="8" t="s">
        <v>11</v>
      </c>
      <c r="B188" s="47" t="s">
        <v>533</v>
      </c>
      <c r="C188" s="57" t="s">
        <v>534</v>
      </c>
      <c r="D188" s="47" t="s">
        <v>343</v>
      </c>
      <c r="E188" s="47" t="s">
        <v>535</v>
      </c>
      <c r="F188" s="99">
        <v>1090009.73</v>
      </c>
      <c r="G188" s="99">
        <v>981008.29</v>
      </c>
      <c r="H188" s="99">
        <v>981008.29</v>
      </c>
      <c r="I188" s="18" t="s">
        <v>26</v>
      </c>
    </row>
    <row r="189" spans="1:9" s="5" customFormat="1" ht="41.25" customHeight="1">
      <c r="A189" s="8" t="s">
        <v>17</v>
      </c>
      <c r="B189" s="47" t="s">
        <v>536</v>
      </c>
      <c r="C189" s="57" t="s">
        <v>537</v>
      </c>
      <c r="D189" s="47" t="s">
        <v>186</v>
      </c>
      <c r="E189" s="47" t="s">
        <v>538</v>
      </c>
      <c r="F189" s="99">
        <v>0</v>
      </c>
      <c r="G189" s="99">
        <v>0</v>
      </c>
      <c r="H189" s="99">
        <v>157140</v>
      </c>
      <c r="I189" s="18" t="s">
        <v>16</v>
      </c>
    </row>
    <row r="190" spans="1:9" s="5" customFormat="1" ht="39">
      <c r="A190" s="8" t="s">
        <v>21</v>
      </c>
      <c r="B190" s="47" t="s">
        <v>536</v>
      </c>
      <c r="C190" s="57" t="s">
        <v>537</v>
      </c>
      <c r="D190" s="47" t="s">
        <v>123</v>
      </c>
      <c r="E190" s="47" t="s">
        <v>539</v>
      </c>
      <c r="F190" s="99">
        <v>4756146.11</v>
      </c>
      <c r="G190" s="99">
        <v>3940000</v>
      </c>
      <c r="H190" s="99">
        <v>274999.96</v>
      </c>
      <c r="I190" s="18" t="s">
        <v>16</v>
      </c>
    </row>
    <row r="191" spans="1:9" s="23" customFormat="1" ht="26.25">
      <c r="A191" s="8" t="s">
        <v>27</v>
      </c>
      <c r="B191" s="68" t="s">
        <v>540</v>
      </c>
      <c r="C191" s="17" t="s">
        <v>541</v>
      </c>
      <c r="D191" s="9" t="s">
        <v>181</v>
      </c>
      <c r="E191" s="64" t="s">
        <v>542</v>
      </c>
      <c r="F191" s="12">
        <v>2278270</v>
      </c>
      <c r="G191" s="12">
        <v>1822616</v>
      </c>
      <c r="H191" s="12">
        <v>1822616</v>
      </c>
      <c r="I191" s="18" t="s">
        <v>26</v>
      </c>
    </row>
    <row r="192" spans="1:9" s="5" customFormat="1" ht="52.5">
      <c r="A192" s="8" t="s">
        <v>31</v>
      </c>
      <c r="B192" s="47" t="s">
        <v>543</v>
      </c>
      <c r="C192" s="57" t="s">
        <v>544</v>
      </c>
      <c r="D192" s="47" t="s">
        <v>545</v>
      </c>
      <c r="E192" s="47" t="s">
        <v>546</v>
      </c>
      <c r="F192" s="99">
        <v>6915254.41</v>
      </c>
      <c r="G192" s="99">
        <v>4585391.27</v>
      </c>
      <c r="H192" s="99">
        <v>4585391.27</v>
      </c>
      <c r="I192" s="18" t="s">
        <v>26</v>
      </c>
    </row>
    <row r="193" spans="1:9" s="5" customFormat="1" ht="26.25">
      <c r="A193" s="8" t="s">
        <v>35</v>
      </c>
      <c r="B193" s="47" t="s">
        <v>543</v>
      </c>
      <c r="C193" s="57" t="s">
        <v>547</v>
      </c>
      <c r="D193" s="47" t="s">
        <v>545</v>
      </c>
      <c r="E193" s="47" t="s">
        <v>548</v>
      </c>
      <c r="F193" s="99">
        <v>8669722.62</v>
      </c>
      <c r="G193" s="99">
        <v>4623860.34</v>
      </c>
      <c r="H193" s="99">
        <v>4623860.34</v>
      </c>
      <c r="I193" s="18" t="s">
        <v>26</v>
      </c>
    </row>
    <row r="194" spans="1:9" s="84" customFormat="1" ht="26.25">
      <c r="A194" s="8" t="s">
        <v>37</v>
      </c>
      <c r="B194" s="9" t="s">
        <v>540</v>
      </c>
      <c r="C194" s="63" t="s">
        <v>549</v>
      </c>
      <c r="D194" s="18" t="s">
        <v>181</v>
      </c>
      <c r="E194" s="119" t="s">
        <v>550</v>
      </c>
      <c r="F194" s="120">
        <v>1210000</v>
      </c>
      <c r="G194" s="120">
        <v>1089000</v>
      </c>
      <c r="H194" s="120">
        <v>1089000</v>
      </c>
      <c r="I194" s="18" t="s">
        <v>26</v>
      </c>
    </row>
    <row r="195" spans="1:9" s="5" customFormat="1" ht="40.5" customHeight="1">
      <c r="A195" s="8" t="s">
        <v>41</v>
      </c>
      <c r="B195" s="47" t="s">
        <v>543</v>
      </c>
      <c r="C195" s="57" t="s">
        <v>551</v>
      </c>
      <c r="D195" s="47" t="s">
        <v>545</v>
      </c>
      <c r="E195" s="89" t="s">
        <v>552</v>
      </c>
      <c r="F195" s="121">
        <v>633210</v>
      </c>
      <c r="G195" s="121">
        <v>372626.65</v>
      </c>
      <c r="H195" s="121">
        <v>372626.65</v>
      </c>
      <c r="I195" s="18" t="s">
        <v>26</v>
      </c>
    </row>
    <row r="196" spans="1:9" ht="17.25">
      <c r="A196" s="181" t="s">
        <v>87</v>
      </c>
      <c r="B196" s="181"/>
      <c r="C196" s="181"/>
      <c r="D196" s="181"/>
      <c r="E196" s="181"/>
      <c r="F196" s="122">
        <f>SUM(F188:F195)</f>
        <v>25552612.869999997</v>
      </c>
      <c r="G196" s="122">
        <f>SUM(G188:G195)</f>
        <v>17414502.549999997</v>
      </c>
      <c r="H196" s="123">
        <f>SUM(H188:H195)</f>
        <v>13906642.51</v>
      </c>
      <c r="I196" s="51"/>
    </row>
    <row r="197" spans="1:9" ht="12.75">
      <c r="A197" s="84"/>
      <c r="B197" s="124"/>
      <c r="C197" s="84"/>
      <c r="D197" s="23"/>
      <c r="E197" s="125"/>
      <c r="F197" s="126"/>
      <c r="G197" s="126"/>
      <c r="H197" s="126"/>
      <c r="I197" s="23"/>
    </row>
    <row r="198" spans="1:9" ht="12.75">
      <c r="A198" s="84"/>
      <c r="B198" s="124"/>
      <c r="C198" s="84"/>
      <c r="D198" s="23"/>
      <c r="E198" s="127"/>
      <c r="F198" s="126"/>
      <c r="G198" s="126"/>
      <c r="H198" s="126"/>
      <c r="I198" s="23"/>
    </row>
    <row r="199" spans="1:9" ht="12.75">
      <c r="A199" s="84"/>
      <c r="B199" s="124"/>
      <c r="C199" s="84"/>
      <c r="D199" s="23"/>
      <c r="E199" s="127"/>
      <c r="F199" s="126"/>
      <c r="G199" s="126"/>
      <c r="H199" s="126"/>
      <c r="I199" s="23"/>
    </row>
    <row r="200" spans="1:9" ht="12.75">
      <c r="A200" s="84"/>
      <c r="B200" s="124"/>
      <c r="C200" s="84"/>
      <c r="D200" s="23"/>
      <c r="E200" s="127"/>
      <c r="F200" s="126"/>
      <c r="G200" s="126"/>
      <c r="H200" s="126"/>
      <c r="I200" s="23"/>
    </row>
    <row r="201" spans="1:9" ht="49.5" customHeight="1">
      <c r="A201" s="174" t="s">
        <v>553</v>
      </c>
      <c r="B201" s="174"/>
      <c r="C201" s="174"/>
      <c r="D201" s="174"/>
      <c r="E201" s="174"/>
      <c r="F201" s="174"/>
      <c r="G201" s="174"/>
      <c r="H201" s="174"/>
      <c r="I201" s="174"/>
    </row>
    <row r="202" spans="1:9" ht="49.5" customHeight="1">
      <c r="A202" s="6" t="s">
        <v>2</v>
      </c>
      <c r="B202" s="7" t="s">
        <v>3</v>
      </c>
      <c r="C202" s="6" t="s">
        <v>4</v>
      </c>
      <c r="D202" s="6" t="s">
        <v>5</v>
      </c>
      <c r="E202" s="6" t="s">
        <v>6</v>
      </c>
      <c r="F202" s="7" t="s">
        <v>7</v>
      </c>
      <c r="G202" s="7" t="s">
        <v>8</v>
      </c>
      <c r="H202" s="7" t="s">
        <v>9</v>
      </c>
      <c r="I202" s="7" t="s">
        <v>10</v>
      </c>
    </row>
    <row r="203" spans="1:9" s="23" customFormat="1" ht="26.25">
      <c r="A203" s="18" t="s">
        <v>11</v>
      </c>
      <c r="B203" s="9" t="s">
        <v>554</v>
      </c>
      <c r="C203" s="17" t="s">
        <v>555</v>
      </c>
      <c r="D203" s="64" t="s">
        <v>321</v>
      </c>
      <c r="E203" s="9" t="s">
        <v>556</v>
      </c>
      <c r="F203" s="128">
        <v>2043575.82</v>
      </c>
      <c r="G203" s="128">
        <v>1725701.45</v>
      </c>
      <c r="H203" s="129">
        <v>1196671.32</v>
      </c>
      <c r="I203" s="18" t="s">
        <v>26</v>
      </c>
    </row>
    <row r="204" spans="1:9" s="84" customFormat="1" ht="78.75">
      <c r="A204" s="18" t="s">
        <v>17</v>
      </c>
      <c r="B204" s="9" t="s">
        <v>540</v>
      </c>
      <c r="C204" s="130" t="s">
        <v>557</v>
      </c>
      <c r="D204" s="131" t="s">
        <v>398</v>
      </c>
      <c r="E204" s="9" t="s">
        <v>558</v>
      </c>
      <c r="F204" s="128">
        <v>4259535</v>
      </c>
      <c r="G204" s="128">
        <v>4259535</v>
      </c>
      <c r="H204" s="128">
        <v>4259535</v>
      </c>
      <c r="I204" s="18" t="s">
        <v>26</v>
      </c>
    </row>
    <row r="205" spans="1:9" s="84" customFormat="1" ht="52.5">
      <c r="A205" s="18" t="s">
        <v>21</v>
      </c>
      <c r="B205" s="9" t="s">
        <v>540</v>
      </c>
      <c r="C205" s="132" t="s">
        <v>559</v>
      </c>
      <c r="D205" s="18" t="s">
        <v>153</v>
      </c>
      <c r="E205" s="9" t="s">
        <v>560</v>
      </c>
      <c r="F205" s="128">
        <v>3410236</v>
      </c>
      <c r="G205" s="128">
        <v>3410236</v>
      </c>
      <c r="H205" s="128">
        <v>3410236</v>
      </c>
      <c r="I205" s="18" t="s">
        <v>26</v>
      </c>
    </row>
    <row r="206" spans="1:9" s="84" customFormat="1" ht="39">
      <c r="A206" s="18" t="s">
        <v>27</v>
      </c>
      <c r="B206" s="27" t="s">
        <v>554</v>
      </c>
      <c r="C206" s="133" t="s">
        <v>561</v>
      </c>
      <c r="D206" s="71" t="s">
        <v>163</v>
      </c>
      <c r="E206" s="27" t="s">
        <v>562</v>
      </c>
      <c r="F206" s="134">
        <v>3502763.55</v>
      </c>
      <c r="G206" s="134">
        <v>2977288.79</v>
      </c>
      <c r="H206" s="134">
        <v>2451813.87</v>
      </c>
      <c r="I206" s="71" t="s">
        <v>26</v>
      </c>
    </row>
    <row r="207" spans="1:9" s="84" customFormat="1" ht="66">
      <c r="A207" s="18" t="s">
        <v>31</v>
      </c>
      <c r="B207" s="9" t="s">
        <v>563</v>
      </c>
      <c r="C207" s="130" t="s">
        <v>564</v>
      </c>
      <c r="D207" s="18" t="s">
        <v>145</v>
      </c>
      <c r="E207" s="9" t="s">
        <v>565</v>
      </c>
      <c r="F207" s="128">
        <v>4130481.25</v>
      </c>
      <c r="G207" s="128">
        <v>3126788.75</v>
      </c>
      <c r="H207" s="128">
        <v>430000</v>
      </c>
      <c r="I207" s="18" t="s">
        <v>16</v>
      </c>
    </row>
    <row r="208" spans="1:9" s="84" customFormat="1" ht="39">
      <c r="A208" s="18" t="s">
        <v>35</v>
      </c>
      <c r="B208" s="9" t="s">
        <v>563</v>
      </c>
      <c r="C208" s="130" t="s">
        <v>566</v>
      </c>
      <c r="D208" s="18" t="s">
        <v>567</v>
      </c>
      <c r="E208" s="9" t="s">
        <v>568</v>
      </c>
      <c r="F208" s="128">
        <v>5760970.25</v>
      </c>
      <c r="G208" s="128">
        <v>3923157.75</v>
      </c>
      <c r="H208" s="128">
        <v>1174345.25</v>
      </c>
      <c r="I208" s="18" t="s">
        <v>16</v>
      </c>
    </row>
    <row r="209" spans="1:9" s="84" customFormat="1" ht="69.75" customHeight="1">
      <c r="A209" s="18" t="s">
        <v>37</v>
      </c>
      <c r="B209" s="9" t="s">
        <v>569</v>
      </c>
      <c r="C209" s="63" t="s">
        <v>570</v>
      </c>
      <c r="D209" s="18" t="s">
        <v>484</v>
      </c>
      <c r="E209" s="119" t="s">
        <v>571</v>
      </c>
      <c r="F209" s="120">
        <v>1932887.5</v>
      </c>
      <c r="G209" s="120">
        <v>966443.75</v>
      </c>
      <c r="H209" s="120">
        <v>879087.5</v>
      </c>
      <c r="I209" s="18" t="s">
        <v>26</v>
      </c>
    </row>
    <row r="210" spans="1:9" s="84" customFormat="1" ht="30.75" customHeight="1">
      <c r="A210" s="18" t="s">
        <v>41</v>
      </c>
      <c r="B210" s="9" t="s">
        <v>554</v>
      </c>
      <c r="C210" s="63" t="s">
        <v>572</v>
      </c>
      <c r="D210" s="18" t="s">
        <v>149</v>
      </c>
      <c r="E210" s="119" t="s">
        <v>573</v>
      </c>
      <c r="F210" s="120">
        <v>6823554.25</v>
      </c>
      <c r="G210" s="120">
        <v>5765327.55</v>
      </c>
      <c r="H210" s="120">
        <v>665852.85</v>
      </c>
      <c r="I210" s="18" t="s">
        <v>16</v>
      </c>
    </row>
    <row r="211" spans="1:9" s="84" customFormat="1" ht="45" customHeight="1">
      <c r="A211" s="18" t="s">
        <v>45</v>
      </c>
      <c r="B211" s="47" t="s">
        <v>540</v>
      </c>
      <c r="C211" s="57" t="s">
        <v>574</v>
      </c>
      <c r="D211" s="18" t="s">
        <v>111</v>
      </c>
      <c r="E211" s="47" t="s">
        <v>575</v>
      </c>
      <c r="F211" s="135">
        <v>13208000</v>
      </c>
      <c r="G211" s="135">
        <v>13208000</v>
      </c>
      <c r="H211" s="135">
        <v>3490000</v>
      </c>
      <c r="I211" s="18" t="s">
        <v>16</v>
      </c>
    </row>
    <row r="212" spans="1:9" s="84" customFormat="1" ht="68.25" customHeight="1">
      <c r="A212" s="18" t="s">
        <v>48</v>
      </c>
      <c r="B212" s="9" t="s">
        <v>563</v>
      </c>
      <c r="C212" s="63" t="s">
        <v>576</v>
      </c>
      <c r="D212" s="18" t="s">
        <v>674</v>
      </c>
      <c r="E212" s="119" t="s">
        <v>577</v>
      </c>
      <c r="F212" s="120">
        <v>4498080.11</v>
      </c>
      <c r="G212" s="120">
        <v>3047903.76</v>
      </c>
      <c r="H212" s="120">
        <v>319378.19</v>
      </c>
      <c r="I212" s="18" t="s">
        <v>16</v>
      </c>
    </row>
    <row r="213" spans="1:9" s="84" customFormat="1" ht="41.25" customHeight="1">
      <c r="A213" s="18" t="s">
        <v>51</v>
      </c>
      <c r="B213" s="9" t="s">
        <v>578</v>
      </c>
      <c r="C213" s="63" t="s">
        <v>579</v>
      </c>
      <c r="D213" s="18" t="s">
        <v>674</v>
      </c>
      <c r="E213" s="119" t="s">
        <v>580</v>
      </c>
      <c r="F213" s="120">
        <v>2765672.22</v>
      </c>
      <c r="G213" s="120">
        <v>2330204.24</v>
      </c>
      <c r="H213" s="120">
        <v>588332.31</v>
      </c>
      <c r="I213" s="18" t="s">
        <v>16</v>
      </c>
    </row>
    <row r="214" spans="1:9" s="84" customFormat="1" ht="41.25" customHeight="1">
      <c r="A214" s="18" t="s">
        <v>56</v>
      </c>
      <c r="B214" s="9" t="s">
        <v>578</v>
      </c>
      <c r="C214" s="63" t="s">
        <v>581</v>
      </c>
      <c r="D214" s="18" t="s">
        <v>582</v>
      </c>
      <c r="E214" s="119" t="s">
        <v>583</v>
      </c>
      <c r="F214" s="120">
        <v>4263544.54</v>
      </c>
      <c r="G214" s="120">
        <v>3607145.64</v>
      </c>
      <c r="H214" s="120">
        <v>981550</v>
      </c>
      <c r="I214" s="18" t="s">
        <v>16</v>
      </c>
    </row>
    <row r="215" spans="1:9" s="84" customFormat="1" ht="65.25" customHeight="1">
      <c r="A215" s="18" t="s">
        <v>60</v>
      </c>
      <c r="B215" s="9" t="s">
        <v>584</v>
      </c>
      <c r="C215" s="63" t="s">
        <v>585</v>
      </c>
      <c r="D215" s="18" t="s">
        <v>586</v>
      </c>
      <c r="E215" s="119" t="s">
        <v>587</v>
      </c>
      <c r="F215" s="120">
        <v>3063116.01</v>
      </c>
      <c r="G215" s="120">
        <v>2525706.01</v>
      </c>
      <c r="H215" s="120">
        <v>376066.01</v>
      </c>
      <c r="I215" s="18" t="s">
        <v>16</v>
      </c>
    </row>
    <row r="216" spans="1:9" s="84" customFormat="1" ht="28.5" customHeight="1">
      <c r="A216" s="18" t="s">
        <v>64</v>
      </c>
      <c r="B216" s="9" t="s">
        <v>588</v>
      </c>
      <c r="C216" s="63" t="s">
        <v>589</v>
      </c>
      <c r="D216" s="18" t="s">
        <v>163</v>
      </c>
      <c r="E216" s="136" t="s">
        <v>590</v>
      </c>
      <c r="F216" s="120">
        <v>4516580.63</v>
      </c>
      <c r="G216" s="120">
        <v>3575060.61</v>
      </c>
      <c r="H216" s="120">
        <v>900665.49</v>
      </c>
      <c r="I216" s="18" t="s">
        <v>16</v>
      </c>
    </row>
    <row r="217" spans="1:9" s="84" customFormat="1" ht="42" customHeight="1">
      <c r="A217" s="18" t="s">
        <v>68</v>
      </c>
      <c r="B217" s="9" t="s">
        <v>588</v>
      </c>
      <c r="C217" s="17" t="s">
        <v>591</v>
      </c>
      <c r="D217" s="18" t="s">
        <v>592</v>
      </c>
      <c r="E217" s="47" t="s">
        <v>593</v>
      </c>
      <c r="F217" s="135">
        <v>4538928.9</v>
      </c>
      <c r="G217" s="135">
        <v>3132965.92</v>
      </c>
      <c r="H217" s="128">
        <v>580800</v>
      </c>
      <c r="I217" s="18" t="s">
        <v>16</v>
      </c>
    </row>
    <row r="218" spans="1:9" s="84" customFormat="1" ht="84" customHeight="1">
      <c r="A218" s="18" t="s">
        <v>71</v>
      </c>
      <c r="B218" s="9" t="s">
        <v>588</v>
      </c>
      <c r="C218" s="63" t="s">
        <v>594</v>
      </c>
      <c r="D218" s="18" t="s">
        <v>14</v>
      </c>
      <c r="E218" s="136" t="s">
        <v>595</v>
      </c>
      <c r="F218" s="120">
        <v>13301696.2</v>
      </c>
      <c r="G218" s="120">
        <v>8695173.02</v>
      </c>
      <c r="H218" s="120">
        <v>1171656.2</v>
      </c>
      <c r="I218" s="18" t="s">
        <v>16</v>
      </c>
    </row>
    <row r="219" spans="1:9" s="84" customFormat="1" ht="121.5" customHeight="1">
      <c r="A219" s="18" t="s">
        <v>76</v>
      </c>
      <c r="B219" s="9" t="s">
        <v>596</v>
      </c>
      <c r="C219" s="63" t="s">
        <v>597</v>
      </c>
      <c r="D219" s="18" t="s">
        <v>62</v>
      </c>
      <c r="E219" s="136" t="s">
        <v>598</v>
      </c>
      <c r="F219" s="120">
        <v>21078703.42</v>
      </c>
      <c r="G219" s="120">
        <v>13933645.86</v>
      </c>
      <c r="H219" s="120">
        <v>3851549.75</v>
      </c>
      <c r="I219" s="18" t="s">
        <v>16</v>
      </c>
    </row>
    <row r="220" spans="1:9" s="84" customFormat="1" ht="54" customHeight="1">
      <c r="A220" s="18" t="s">
        <v>80</v>
      </c>
      <c r="B220" s="9" t="s">
        <v>596</v>
      </c>
      <c r="C220" s="63" t="s">
        <v>599</v>
      </c>
      <c r="D220" s="18" t="s">
        <v>600</v>
      </c>
      <c r="E220" s="136" t="s">
        <v>601</v>
      </c>
      <c r="F220" s="120">
        <v>12586340</v>
      </c>
      <c r="G220" s="120">
        <v>8513872.88</v>
      </c>
      <c r="H220" s="120">
        <f>1365875+1078875</f>
        <v>2444750</v>
      </c>
      <c r="I220" s="18" t="s">
        <v>16</v>
      </c>
    </row>
    <row r="221" spans="1:9" s="84" customFormat="1" ht="66.75" customHeight="1">
      <c r="A221" s="18" t="s">
        <v>83</v>
      </c>
      <c r="B221" s="9" t="s">
        <v>596</v>
      </c>
      <c r="C221" s="63" t="s">
        <v>602</v>
      </c>
      <c r="D221" s="18" t="s">
        <v>603</v>
      </c>
      <c r="E221" s="136" t="s">
        <v>604</v>
      </c>
      <c r="F221" s="120">
        <v>5965175</v>
      </c>
      <c r="G221" s="120">
        <v>3462860.75</v>
      </c>
      <c r="H221" s="120">
        <v>1794651.25</v>
      </c>
      <c r="I221" s="18" t="s">
        <v>16</v>
      </c>
    </row>
    <row r="222" spans="1:9" s="84" customFormat="1" ht="30" customHeight="1">
      <c r="A222" s="18" t="s">
        <v>157</v>
      </c>
      <c r="B222" s="9" t="str">
        <f>perspektywy!$B$194</f>
        <v>PO IR 4.4</v>
      </c>
      <c r="C222" s="63" t="s">
        <v>605</v>
      </c>
      <c r="D222" s="18" t="s">
        <v>606</v>
      </c>
      <c r="E222" s="136" t="s">
        <v>607</v>
      </c>
      <c r="F222" s="120">
        <v>2159090.91</v>
      </c>
      <c r="G222" s="120">
        <v>1900000</v>
      </c>
      <c r="H222" s="120">
        <v>1300000</v>
      </c>
      <c r="I222" s="18" t="s">
        <v>26</v>
      </c>
    </row>
    <row r="223" spans="1:9" s="84" customFormat="1" ht="42" customHeight="1">
      <c r="A223" s="18" t="s">
        <v>161</v>
      </c>
      <c r="B223" s="9" t="s">
        <v>596</v>
      </c>
      <c r="C223" s="63" t="s">
        <v>608</v>
      </c>
      <c r="D223" s="18" t="s">
        <v>14</v>
      </c>
      <c r="E223" s="136" t="s">
        <v>609</v>
      </c>
      <c r="F223" s="120">
        <v>9722517.68</v>
      </c>
      <c r="G223" s="120">
        <v>6275995.38</v>
      </c>
      <c r="H223" s="120">
        <v>869613.68</v>
      </c>
      <c r="I223" s="18" t="s">
        <v>16</v>
      </c>
    </row>
    <row r="224" spans="1:9" s="23" customFormat="1" ht="42" customHeight="1">
      <c r="A224" s="18" t="s">
        <v>165</v>
      </c>
      <c r="B224" s="9" t="s">
        <v>563</v>
      </c>
      <c r="C224" s="93" t="s">
        <v>610</v>
      </c>
      <c r="D224" s="18" t="s">
        <v>611</v>
      </c>
      <c r="E224" s="89" t="s">
        <v>612</v>
      </c>
      <c r="F224" s="137">
        <v>2903085.17</v>
      </c>
      <c r="G224" s="137">
        <v>2383874.69</v>
      </c>
      <c r="H224" s="137">
        <v>316425.83</v>
      </c>
      <c r="I224" s="18" t="s">
        <v>16</v>
      </c>
    </row>
    <row r="225" spans="1:9" s="5" customFormat="1" ht="40.5" customHeight="1">
      <c r="A225" s="18" t="s">
        <v>170</v>
      </c>
      <c r="B225" s="47" t="s">
        <v>613</v>
      </c>
      <c r="C225" s="57" t="s">
        <v>614</v>
      </c>
      <c r="D225" s="47" t="s">
        <v>615</v>
      </c>
      <c r="E225" s="89" t="s">
        <v>616</v>
      </c>
      <c r="F225" s="138">
        <v>5348711</v>
      </c>
      <c r="G225" s="138">
        <v>4498784.8</v>
      </c>
      <c r="H225" s="138">
        <v>4498784.8</v>
      </c>
      <c r="I225" s="18" t="s">
        <v>26</v>
      </c>
    </row>
    <row r="226" spans="1:9" s="5" customFormat="1" ht="30" customHeight="1">
      <c r="A226" s="18" t="s">
        <v>175</v>
      </c>
      <c r="B226" s="47" t="s">
        <v>617</v>
      </c>
      <c r="C226" s="57" t="s">
        <v>618</v>
      </c>
      <c r="D226" s="47" t="s">
        <v>186</v>
      </c>
      <c r="E226" s="89" t="s">
        <v>619</v>
      </c>
      <c r="F226" s="138">
        <v>91499844.06</v>
      </c>
      <c r="G226" s="138">
        <v>67533196.24</v>
      </c>
      <c r="H226" s="138">
        <v>67533196.24</v>
      </c>
      <c r="I226" s="18" t="s">
        <v>26</v>
      </c>
    </row>
    <row r="227" spans="1:9" s="5" customFormat="1" ht="30.75" customHeight="1">
      <c r="A227" s="18" t="s">
        <v>178</v>
      </c>
      <c r="B227" s="47" t="s">
        <v>620</v>
      </c>
      <c r="C227" s="57" t="s">
        <v>621</v>
      </c>
      <c r="D227" s="47" t="s">
        <v>111</v>
      </c>
      <c r="E227" s="47" t="s">
        <v>622</v>
      </c>
      <c r="F227" s="20">
        <v>210480962.87</v>
      </c>
      <c r="G227" s="139">
        <v>145161566.3</v>
      </c>
      <c r="H227" s="138">
        <v>5834918.25</v>
      </c>
      <c r="I227" s="18" t="s">
        <v>16</v>
      </c>
    </row>
    <row r="228" spans="1:9" s="5" customFormat="1" ht="27" customHeight="1">
      <c r="A228" s="18" t="s">
        <v>183</v>
      </c>
      <c r="B228" s="47" t="s">
        <v>617</v>
      </c>
      <c r="C228" s="57" t="s">
        <v>623</v>
      </c>
      <c r="D228" s="47" t="s">
        <v>624</v>
      </c>
      <c r="E228" s="47" t="s">
        <v>625</v>
      </c>
      <c r="F228" s="59">
        <v>7469790</v>
      </c>
      <c r="G228" s="139">
        <v>6171230.77</v>
      </c>
      <c r="H228" s="138">
        <v>6171230.77</v>
      </c>
      <c r="I228" s="18" t="s">
        <v>26</v>
      </c>
    </row>
    <row r="229" spans="1:9" s="5" customFormat="1" ht="55.5" customHeight="1">
      <c r="A229" s="18" t="s">
        <v>188</v>
      </c>
      <c r="B229" s="47" t="s">
        <v>617</v>
      </c>
      <c r="C229" s="57" t="s">
        <v>626</v>
      </c>
      <c r="D229" s="47" t="s">
        <v>520</v>
      </c>
      <c r="E229" s="47" t="s">
        <v>627</v>
      </c>
      <c r="F229" s="59">
        <v>4362200</v>
      </c>
      <c r="G229" s="139">
        <v>3615789.5</v>
      </c>
      <c r="H229" s="138">
        <v>3615789.5</v>
      </c>
      <c r="I229" s="18" t="s">
        <v>26</v>
      </c>
    </row>
    <row r="230" spans="1:9" s="5" customFormat="1" ht="57" customHeight="1">
      <c r="A230" s="71" t="s">
        <v>192</v>
      </c>
      <c r="B230" s="25" t="s">
        <v>628</v>
      </c>
      <c r="C230" s="72" t="s">
        <v>629</v>
      </c>
      <c r="D230" s="25" t="s">
        <v>630</v>
      </c>
      <c r="E230" s="25" t="s">
        <v>631</v>
      </c>
      <c r="F230" s="168">
        <v>6169295.36</v>
      </c>
      <c r="G230" s="169">
        <v>5611614.34</v>
      </c>
      <c r="H230" s="166">
        <v>560427.54</v>
      </c>
      <c r="I230" s="71" t="s">
        <v>16</v>
      </c>
    </row>
    <row r="231" spans="1:9" s="5" customFormat="1" ht="57" customHeight="1">
      <c r="A231" s="156" t="s">
        <v>196</v>
      </c>
      <c r="B231" s="167" t="s">
        <v>563</v>
      </c>
      <c r="C231" s="158" t="s">
        <v>678</v>
      </c>
      <c r="D231" s="171" t="s">
        <v>567</v>
      </c>
      <c r="E231" s="167" t="s">
        <v>679</v>
      </c>
      <c r="F231" s="172">
        <v>2330703.75</v>
      </c>
      <c r="G231" s="172">
        <v>1761517.5</v>
      </c>
      <c r="H231" s="172">
        <v>1192331.25</v>
      </c>
      <c r="I231" s="156" t="s">
        <v>26</v>
      </c>
    </row>
    <row r="232" spans="1:9" ht="18" thickBot="1">
      <c r="A232" s="173" t="s">
        <v>87</v>
      </c>
      <c r="B232" s="173"/>
      <c r="C232" s="173"/>
      <c r="D232" s="173"/>
      <c r="E232" s="173"/>
      <c r="F232" s="170">
        <f>SUM(F203:F231)</f>
        <v>464096041.45000005</v>
      </c>
      <c r="G232" s="170">
        <f>SUM(G203:G231)</f>
        <v>337100587.24999994</v>
      </c>
      <c r="H232" s="170">
        <f>SUM(H203:H231)</f>
        <v>122859658.85</v>
      </c>
      <c r="I232" s="23"/>
    </row>
    <row r="233" spans="1:9" ht="12.75">
      <c r="A233" s="84"/>
      <c r="B233" s="124"/>
      <c r="C233" s="84"/>
      <c r="D233" s="23"/>
      <c r="E233" s="127"/>
      <c r="F233" s="140"/>
      <c r="G233" s="140"/>
      <c r="H233" s="140"/>
      <c r="I233" s="23"/>
    </row>
    <row r="234" spans="4:9" ht="12.75">
      <c r="D234" s="5"/>
      <c r="E234" s="141"/>
      <c r="F234" s="142"/>
      <c r="G234" s="142"/>
      <c r="H234" s="142"/>
      <c r="I234" s="5"/>
    </row>
    <row r="235" spans="4:9" ht="12.75">
      <c r="D235" s="5"/>
      <c r="E235" s="141"/>
      <c r="F235" s="143"/>
      <c r="G235" s="143"/>
      <c r="H235" s="143"/>
      <c r="I235" s="5"/>
    </row>
    <row r="236" spans="4:9" ht="12.75">
      <c r="D236" s="5"/>
      <c r="E236" s="141"/>
      <c r="F236" s="144"/>
      <c r="G236" s="144"/>
      <c r="H236" s="144"/>
      <c r="I236" s="5"/>
    </row>
    <row r="237" spans="1:9" ht="49.5" customHeight="1">
      <c r="A237" s="174" t="s">
        <v>632</v>
      </c>
      <c r="B237" s="174"/>
      <c r="C237" s="174"/>
      <c r="D237" s="174"/>
      <c r="E237" s="174"/>
      <c r="F237" s="174"/>
      <c r="G237" s="174"/>
      <c r="H237" s="174"/>
      <c r="I237" s="174"/>
    </row>
    <row r="238" spans="1:9" ht="49.5" customHeight="1">
      <c r="A238" s="6" t="s">
        <v>2</v>
      </c>
      <c r="B238" s="7" t="s">
        <v>3</v>
      </c>
      <c r="C238" s="6" t="s">
        <v>4</v>
      </c>
      <c r="D238" s="6" t="s">
        <v>5</v>
      </c>
      <c r="E238" s="6" t="s">
        <v>6</v>
      </c>
      <c r="F238" s="7" t="s">
        <v>7</v>
      </c>
      <c r="G238" s="7" t="s">
        <v>8</v>
      </c>
      <c r="H238" s="7" t="s">
        <v>9</v>
      </c>
      <c r="I238" s="7" t="s">
        <v>10</v>
      </c>
    </row>
    <row r="239" spans="1:9" s="84" customFormat="1" ht="72" customHeight="1">
      <c r="A239" s="18" t="s">
        <v>11</v>
      </c>
      <c r="B239" s="9" t="s">
        <v>633</v>
      </c>
      <c r="C239" s="63" t="s">
        <v>634</v>
      </c>
      <c r="D239" s="18" t="s">
        <v>635</v>
      </c>
      <c r="E239" s="89" t="s">
        <v>636</v>
      </c>
      <c r="F239" s="137">
        <v>7463750</v>
      </c>
      <c r="G239" s="137">
        <v>6560437.5</v>
      </c>
      <c r="H239" s="137">
        <v>2683750</v>
      </c>
      <c r="I239" s="18" t="s">
        <v>26</v>
      </c>
    </row>
    <row r="240" spans="1:9" s="84" customFormat="1" ht="96.75" customHeight="1">
      <c r="A240" s="18" t="s">
        <v>17</v>
      </c>
      <c r="B240" s="9" t="s">
        <v>633</v>
      </c>
      <c r="C240" s="63" t="s">
        <v>637</v>
      </c>
      <c r="D240" s="18" t="s">
        <v>638</v>
      </c>
      <c r="E240" s="145" t="s">
        <v>636</v>
      </c>
      <c r="F240" s="137">
        <v>6789722.31</v>
      </c>
      <c r="G240" s="137">
        <v>6361593.56</v>
      </c>
      <c r="H240" s="137">
        <v>872834.81</v>
      </c>
      <c r="I240" s="18" t="s">
        <v>16</v>
      </c>
    </row>
    <row r="241" spans="1:9" s="84" customFormat="1" ht="43.5" customHeight="1">
      <c r="A241" s="18" t="s">
        <v>21</v>
      </c>
      <c r="B241" s="9" t="s">
        <v>639</v>
      </c>
      <c r="C241" s="63" t="s">
        <v>640</v>
      </c>
      <c r="D241" s="18" t="s">
        <v>62</v>
      </c>
      <c r="E241" s="89" t="s">
        <v>598</v>
      </c>
      <c r="F241" s="137">
        <v>6338294</v>
      </c>
      <c r="G241" s="137">
        <v>6338294</v>
      </c>
      <c r="H241" s="137">
        <v>3631500</v>
      </c>
      <c r="I241" s="18" t="s">
        <v>26</v>
      </c>
    </row>
    <row r="242" spans="1:9" s="23" customFormat="1" ht="111" customHeight="1">
      <c r="A242" s="18" t="s">
        <v>27</v>
      </c>
      <c r="B242" s="9" t="s">
        <v>633</v>
      </c>
      <c r="C242" s="93" t="s">
        <v>641</v>
      </c>
      <c r="D242" s="18" t="s">
        <v>642</v>
      </c>
      <c r="E242" s="89" t="s">
        <v>636</v>
      </c>
      <c r="F242" s="137">
        <v>7155825.6</v>
      </c>
      <c r="G242" s="137">
        <v>6571720.35</v>
      </c>
      <c r="H242" s="137">
        <v>2103500</v>
      </c>
      <c r="I242" s="18" t="s">
        <v>26</v>
      </c>
    </row>
    <row r="243" spans="1:9" s="23" customFormat="1" ht="80.25" customHeight="1">
      <c r="A243" s="18" t="s">
        <v>31</v>
      </c>
      <c r="B243" s="9" t="s">
        <v>633</v>
      </c>
      <c r="C243" s="93" t="s">
        <v>643</v>
      </c>
      <c r="D243" s="18" t="s">
        <v>14</v>
      </c>
      <c r="E243" s="89" t="s">
        <v>644</v>
      </c>
      <c r="F243" s="137">
        <v>6566477.16</v>
      </c>
      <c r="G243" s="137">
        <v>6274392.38</v>
      </c>
      <c r="H243" s="137">
        <v>2126543.9</v>
      </c>
      <c r="I243" s="18" t="s">
        <v>26</v>
      </c>
    </row>
    <row r="244" spans="1:9" s="23" customFormat="1" ht="72" customHeight="1">
      <c r="A244" s="18" t="s">
        <v>35</v>
      </c>
      <c r="B244" s="9" t="s">
        <v>633</v>
      </c>
      <c r="C244" s="93" t="s">
        <v>645</v>
      </c>
      <c r="D244" s="18" t="s">
        <v>62</v>
      </c>
      <c r="E244" s="89" t="s">
        <v>636</v>
      </c>
      <c r="F244" s="137">
        <v>6584204.22</v>
      </c>
      <c r="G244" s="137">
        <v>6334748.18</v>
      </c>
      <c r="H244" s="137">
        <v>3033862.5</v>
      </c>
      <c r="I244" s="18" t="s">
        <v>26</v>
      </c>
    </row>
    <row r="245" spans="1:9" s="23" customFormat="1" ht="96" customHeight="1">
      <c r="A245" s="18" t="s">
        <v>37</v>
      </c>
      <c r="B245" s="9" t="s">
        <v>633</v>
      </c>
      <c r="C245" s="93" t="s">
        <v>646</v>
      </c>
      <c r="D245" s="18" t="s">
        <v>647</v>
      </c>
      <c r="E245" s="89" t="s">
        <v>636</v>
      </c>
      <c r="F245" s="137">
        <v>7526700.75</v>
      </c>
      <c r="G245" s="137">
        <v>6553600.75</v>
      </c>
      <c r="H245" s="137">
        <v>961428.75</v>
      </c>
      <c r="I245" s="18" t="s">
        <v>16</v>
      </c>
    </row>
    <row r="246" spans="1:9" s="23" customFormat="1" ht="42" customHeight="1">
      <c r="A246" s="18" t="s">
        <v>41</v>
      </c>
      <c r="B246" s="9" t="s">
        <v>633</v>
      </c>
      <c r="C246" s="93" t="s">
        <v>648</v>
      </c>
      <c r="D246" s="18" t="s">
        <v>638</v>
      </c>
      <c r="E246" s="89" t="s">
        <v>649</v>
      </c>
      <c r="F246" s="137">
        <v>6871859.9</v>
      </c>
      <c r="G246" s="137">
        <v>6564322.9</v>
      </c>
      <c r="H246" s="137">
        <v>1089319.17</v>
      </c>
      <c r="I246" s="18" t="s">
        <v>16</v>
      </c>
    </row>
    <row r="247" spans="1:9" s="5" customFormat="1" ht="40.5" customHeight="1">
      <c r="A247" s="18" t="s">
        <v>45</v>
      </c>
      <c r="B247" s="47" t="s">
        <v>650</v>
      </c>
      <c r="C247" s="57" t="s">
        <v>651</v>
      </c>
      <c r="D247" s="47" t="s">
        <v>108</v>
      </c>
      <c r="E247" s="89" t="s">
        <v>652</v>
      </c>
      <c r="F247" s="146">
        <v>66329961.8</v>
      </c>
      <c r="G247" s="146"/>
      <c r="H247" s="146">
        <v>4133404.4</v>
      </c>
      <c r="I247" s="18" t="s">
        <v>16</v>
      </c>
    </row>
    <row r="248" spans="1:9" s="5" customFormat="1" ht="45" customHeight="1">
      <c r="A248" s="71" t="s">
        <v>48</v>
      </c>
      <c r="B248" s="25" t="s">
        <v>653</v>
      </c>
      <c r="C248" s="72" t="s">
        <v>654</v>
      </c>
      <c r="D248" s="25" t="s">
        <v>655</v>
      </c>
      <c r="E248" s="25" t="s">
        <v>656</v>
      </c>
      <c r="F248" s="153">
        <v>29570</v>
      </c>
      <c r="G248" s="153">
        <v>29570</v>
      </c>
      <c r="H248" s="154">
        <v>1642.28</v>
      </c>
      <c r="I248" s="18" t="s">
        <v>16</v>
      </c>
    </row>
    <row r="249" spans="1:9" s="5" customFormat="1" ht="69" customHeight="1">
      <c r="A249" s="161" t="s">
        <v>51</v>
      </c>
      <c r="B249" s="162" t="s">
        <v>653</v>
      </c>
      <c r="C249" s="163" t="s">
        <v>657</v>
      </c>
      <c r="D249" s="162" t="s">
        <v>658</v>
      </c>
      <c r="E249" s="162" t="s">
        <v>659</v>
      </c>
      <c r="F249" s="164">
        <v>19180</v>
      </c>
      <c r="G249" s="164">
        <v>19180</v>
      </c>
      <c r="H249" s="164">
        <v>5875</v>
      </c>
      <c r="I249" s="160" t="s">
        <v>16</v>
      </c>
    </row>
    <row r="250" spans="1:9" s="5" customFormat="1" ht="69" customHeight="1">
      <c r="A250" s="156" t="s">
        <v>56</v>
      </c>
      <c r="B250" s="157" t="s">
        <v>653</v>
      </c>
      <c r="C250" s="158" t="s">
        <v>672</v>
      </c>
      <c r="D250" s="157" t="s">
        <v>292</v>
      </c>
      <c r="E250" s="157" t="s">
        <v>673</v>
      </c>
      <c r="F250" s="159">
        <v>23150</v>
      </c>
      <c r="G250" s="159">
        <v>23150</v>
      </c>
      <c r="H250" s="159">
        <v>3150</v>
      </c>
      <c r="I250" s="156" t="s">
        <v>16</v>
      </c>
    </row>
    <row r="251" spans="1:9" s="5" customFormat="1" ht="69" customHeight="1">
      <c r="A251" s="156" t="s">
        <v>60</v>
      </c>
      <c r="B251" s="157" t="s">
        <v>653</v>
      </c>
      <c r="C251" s="158" t="s">
        <v>675</v>
      </c>
      <c r="D251" s="165" t="s">
        <v>676</v>
      </c>
      <c r="E251" s="157" t="s">
        <v>677</v>
      </c>
      <c r="F251" s="159">
        <v>38420</v>
      </c>
      <c r="G251" s="159">
        <v>38420</v>
      </c>
      <c r="H251" s="159">
        <v>3810</v>
      </c>
      <c r="I251" s="156" t="s">
        <v>16</v>
      </c>
    </row>
    <row r="252" spans="1:9" ht="18" thickBot="1">
      <c r="A252" s="175" t="s">
        <v>87</v>
      </c>
      <c r="B252" s="176"/>
      <c r="C252" s="176"/>
      <c r="D252" s="176"/>
      <c r="E252" s="177"/>
      <c r="F252" s="155">
        <f>SUM(F239:F246,F247*0.1664,F248*4.5,F249*4.5,F250*4.5,F251*4.5)</f>
        <v>66830579.58351999</v>
      </c>
      <c r="G252" s="155">
        <f>SUM(G239:G246,G247*0.1664,G248*4.5,G249*4.5,G250*4.5,G251*4.5)</f>
        <v>52055549.62</v>
      </c>
      <c r="H252" s="155">
        <f>SUM(H239:H246,H247*0.1664,H248*4.5,H249*4.5,H250*4.5,H251*4.5)</f>
        <v>17255685.382160004</v>
      </c>
      <c r="I252" s="23"/>
    </row>
    <row r="253" spans="4:9" ht="12.75">
      <c r="D253" s="5"/>
      <c r="E253" s="127"/>
      <c r="F253" s="142"/>
      <c r="G253" s="142"/>
      <c r="H253" s="142"/>
      <c r="I253" s="5"/>
    </row>
    <row r="254" spans="4:9" ht="12.75">
      <c r="D254" s="5"/>
      <c r="E254" s="127"/>
      <c r="F254" s="142"/>
      <c r="G254" s="142"/>
      <c r="H254" s="142"/>
      <c r="I254" s="5"/>
    </row>
    <row r="255" spans="4:9" ht="12.75">
      <c r="D255" s="5"/>
      <c r="E255" s="141"/>
      <c r="F255" s="142"/>
      <c r="G255" s="142"/>
      <c r="H255" s="142"/>
      <c r="I255" s="5"/>
    </row>
    <row r="256" spans="4:9" ht="12.75">
      <c r="D256" s="5"/>
      <c r="E256" s="141"/>
      <c r="F256" s="143"/>
      <c r="G256" s="143"/>
      <c r="H256" s="143"/>
      <c r="I256" s="5"/>
    </row>
    <row r="257" spans="4:9" ht="12.75">
      <c r="D257" s="5"/>
      <c r="E257" s="141"/>
      <c r="F257" s="142"/>
      <c r="G257" s="142"/>
      <c r="H257" s="142"/>
      <c r="I257" s="5"/>
    </row>
    <row r="258" spans="4:9" ht="12.75">
      <c r="D258" s="5"/>
      <c r="E258" s="141"/>
      <c r="F258" s="142"/>
      <c r="G258" s="142"/>
      <c r="H258" s="142"/>
      <c r="I258" s="5"/>
    </row>
    <row r="259" spans="4:9" ht="12.75">
      <c r="D259" s="5"/>
      <c r="E259" s="141"/>
      <c r="F259" s="144"/>
      <c r="G259" s="144"/>
      <c r="H259" s="144"/>
      <c r="I259" s="5"/>
    </row>
    <row r="260" spans="4:9" ht="12.75">
      <c r="D260" s="5"/>
      <c r="E260" s="141"/>
      <c r="F260" s="144"/>
      <c r="G260" s="144"/>
      <c r="H260" s="144"/>
      <c r="I260" s="5"/>
    </row>
    <row r="261" spans="4:9" ht="12.75">
      <c r="D261" s="5"/>
      <c r="E261" s="141"/>
      <c r="F261" s="144"/>
      <c r="G261" s="144"/>
      <c r="H261" s="144"/>
      <c r="I261" s="5"/>
    </row>
    <row r="262" spans="4:9" ht="12.75">
      <c r="D262" s="5"/>
      <c r="E262" s="141"/>
      <c r="F262" s="144"/>
      <c r="G262" s="144"/>
      <c r="H262" s="144"/>
      <c r="I262" s="5"/>
    </row>
  </sheetData>
  <sheetProtection password="C674" sheet="1" selectLockedCells="1" selectUnlockedCells="1"/>
  <mergeCells count="15">
    <mergeCell ref="C3:H3"/>
    <mergeCell ref="A6:I6"/>
    <mergeCell ref="A27:E27"/>
    <mergeCell ref="A32:I32"/>
    <mergeCell ref="A39:E39"/>
    <mergeCell ref="A44:I44"/>
    <mergeCell ref="A232:E232"/>
    <mergeCell ref="A237:I237"/>
    <mergeCell ref="A252:E252"/>
    <mergeCell ref="A150:E150"/>
    <mergeCell ref="A155:I155"/>
    <mergeCell ref="A181:E181"/>
    <mergeCell ref="A186:I186"/>
    <mergeCell ref="A196:E196"/>
    <mergeCell ref="A201:I201"/>
  </mergeCells>
  <printOptions/>
  <pageMargins left="0.7" right="0.7" top="0.75" bottom="0.75" header="0.5118055555555555" footer="0.5118055555555555"/>
  <pageSetup horizontalDpi="300" verticalDpi="300" orientation="portrait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B9"/>
  <sheetViews>
    <sheetView showGridLines="0" zoomScale="85" zoomScaleNormal="85" zoomScalePageLayoutView="0" workbookViewId="0" topLeftCell="A1">
      <selection activeCell="A10" sqref="A10"/>
    </sheetView>
  </sheetViews>
  <sheetFormatPr defaultColWidth="11.57421875" defaultRowHeight="12.75"/>
  <cols>
    <col min="1" max="1" width="11.57421875" style="147" customWidth="1"/>
    <col min="2" max="2" width="47.00390625" style="147" customWidth="1"/>
    <col min="3" max="16384" width="11.57421875" style="147" customWidth="1"/>
  </cols>
  <sheetData>
    <row r="4" spans="1:2" ht="29.25" customHeight="1">
      <c r="A4" s="147" t="s">
        <v>660</v>
      </c>
      <c r="B4" s="148" t="s">
        <v>661</v>
      </c>
    </row>
    <row r="5" spans="1:2" ht="26.25" customHeight="1">
      <c r="A5" s="147" t="s">
        <v>662</v>
      </c>
      <c r="B5" s="148" t="s">
        <v>663</v>
      </c>
    </row>
    <row r="6" spans="1:2" ht="24" customHeight="1">
      <c r="A6" s="147" t="s">
        <v>664</v>
      </c>
      <c r="B6" s="148" t="s">
        <v>665</v>
      </c>
    </row>
    <row r="7" spans="1:2" ht="25.5" customHeight="1">
      <c r="A7" s="147" t="s">
        <v>666</v>
      </c>
      <c r="B7" s="147" t="s">
        <v>667</v>
      </c>
    </row>
    <row r="8" spans="1:2" ht="23.25" customHeight="1">
      <c r="A8" s="147" t="s">
        <v>668</v>
      </c>
      <c r="B8" s="147" t="s">
        <v>669</v>
      </c>
    </row>
    <row r="9" spans="1:2" ht="22.5" customHeight="1">
      <c r="A9" s="147" t="s">
        <v>670</v>
      </c>
      <c r="B9" s="147" t="s">
        <v>671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&amp; Nina</dc:creator>
  <cp:keywords/>
  <dc:description/>
  <cp:lastModifiedBy>Asus</cp:lastModifiedBy>
  <dcterms:created xsi:type="dcterms:W3CDTF">2021-01-08T10:37:54Z</dcterms:created>
  <dcterms:modified xsi:type="dcterms:W3CDTF">2021-04-23T06:03:34Z</dcterms:modified>
  <cp:category/>
  <cp:version/>
  <cp:contentType/>
  <cp:contentStatus/>
</cp:coreProperties>
</file>